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OZPOČET 2021\"/>
    </mc:Choice>
  </mc:AlternateContent>
  <bookViews>
    <workbookView xWindow="0" yWindow="0" windowWidth="20490" windowHeight="7755" tabRatio="264"/>
  </bookViews>
  <sheets>
    <sheet name="PR 2021-2023" sheetId="1" r:id="rId1"/>
  </sheets>
  <calcPr calcId="152511"/>
</workbook>
</file>

<file path=xl/calcChain.xml><?xml version="1.0" encoding="utf-8"?>
<calcChain xmlns="http://schemas.openxmlformats.org/spreadsheetml/2006/main">
  <c r="M85" i="1" l="1"/>
  <c r="L535" i="1"/>
  <c r="K535" i="1"/>
  <c r="J535" i="1"/>
  <c r="I535" i="1"/>
  <c r="N535" i="1"/>
  <c r="O535" i="1"/>
  <c r="P535" i="1"/>
  <c r="M535" i="1"/>
  <c r="M436" i="1" l="1"/>
  <c r="M546" i="1"/>
  <c r="L436" i="1" l="1"/>
  <c r="K436" i="1"/>
  <c r="J436" i="1"/>
  <c r="I436" i="1"/>
  <c r="O436" i="1"/>
  <c r="P436" i="1"/>
  <c r="N436" i="1"/>
  <c r="J374" i="1"/>
  <c r="J224" i="1"/>
  <c r="L500" i="1" l="1"/>
  <c r="M500" i="1"/>
  <c r="N500" i="1"/>
  <c r="O500" i="1"/>
  <c r="P500" i="1"/>
  <c r="I500" i="1"/>
  <c r="J500" i="1"/>
  <c r="K500" i="1"/>
  <c r="K131" i="1"/>
  <c r="K69" i="1"/>
  <c r="I23" i="1" l="1"/>
  <c r="P23" i="1"/>
  <c r="L23" i="1"/>
  <c r="M23" i="1"/>
  <c r="N23" i="1"/>
  <c r="O23" i="1"/>
  <c r="K23" i="1"/>
  <c r="J23" i="1"/>
  <c r="N166" i="1"/>
  <c r="O166" i="1"/>
  <c r="P166" i="1"/>
  <c r="M166" i="1"/>
  <c r="L166" i="1"/>
  <c r="K166" i="1"/>
  <c r="J166" i="1"/>
  <c r="J368" i="1" l="1"/>
  <c r="K368" i="1"/>
  <c r="L368" i="1"/>
  <c r="M368" i="1"/>
  <c r="N368" i="1"/>
  <c r="O368" i="1"/>
  <c r="P368" i="1"/>
  <c r="J323" i="1"/>
  <c r="K323" i="1"/>
  <c r="L323" i="1"/>
  <c r="M323" i="1"/>
  <c r="N323" i="1"/>
  <c r="O323" i="1"/>
  <c r="P323" i="1"/>
  <c r="J300" i="1"/>
  <c r="K300" i="1"/>
  <c r="L300" i="1"/>
  <c r="M300" i="1"/>
  <c r="N300" i="1"/>
  <c r="O300" i="1"/>
  <c r="P300" i="1"/>
  <c r="J286" i="1"/>
  <c r="K286" i="1"/>
  <c r="L286" i="1"/>
  <c r="M286" i="1"/>
  <c r="N286" i="1"/>
  <c r="O286" i="1"/>
  <c r="P286" i="1"/>
  <c r="J273" i="1"/>
  <c r="K273" i="1"/>
  <c r="L273" i="1"/>
  <c r="M273" i="1"/>
  <c r="N273" i="1"/>
  <c r="O273" i="1"/>
  <c r="P273" i="1"/>
  <c r="J264" i="1"/>
  <c r="K264" i="1"/>
  <c r="L264" i="1"/>
  <c r="M264" i="1"/>
  <c r="N264" i="1"/>
  <c r="O264" i="1"/>
  <c r="P264" i="1"/>
  <c r="J260" i="1"/>
  <c r="K260" i="1"/>
  <c r="L260" i="1"/>
  <c r="M260" i="1"/>
  <c r="N260" i="1"/>
  <c r="O260" i="1"/>
  <c r="P260" i="1"/>
  <c r="J255" i="1"/>
  <c r="K255" i="1"/>
  <c r="L255" i="1"/>
  <c r="M255" i="1"/>
  <c r="N255" i="1"/>
  <c r="O255" i="1"/>
  <c r="P255" i="1"/>
  <c r="K224" i="1"/>
  <c r="L224" i="1"/>
  <c r="M224" i="1"/>
  <c r="N224" i="1"/>
  <c r="O224" i="1"/>
  <c r="P224" i="1"/>
  <c r="J199" i="1"/>
  <c r="K199" i="1"/>
  <c r="L199" i="1"/>
  <c r="M199" i="1"/>
  <c r="N199" i="1"/>
  <c r="O199" i="1"/>
  <c r="P199" i="1"/>
  <c r="J190" i="1"/>
  <c r="K190" i="1"/>
  <c r="L190" i="1"/>
  <c r="M190" i="1"/>
  <c r="N190" i="1"/>
  <c r="O190" i="1"/>
  <c r="P190" i="1"/>
  <c r="J148" i="1"/>
  <c r="K148" i="1"/>
  <c r="L148" i="1"/>
  <c r="M148" i="1"/>
  <c r="N148" i="1"/>
  <c r="O148" i="1"/>
  <c r="P148" i="1"/>
  <c r="J69" i="1" l="1"/>
  <c r="L69" i="1"/>
  <c r="M69" i="1"/>
  <c r="N69" i="1"/>
  <c r="O69" i="1"/>
  <c r="P69" i="1"/>
  <c r="J66" i="1"/>
  <c r="K66" i="1"/>
  <c r="L66" i="1"/>
  <c r="M66" i="1"/>
  <c r="N66" i="1"/>
  <c r="O66" i="1"/>
  <c r="P66" i="1"/>
  <c r="J12" i="1"/>
  <c r="K12" i="1"/>
  <c r="L12" i="1"/>
  <c r="M12" i="1"/>
  <c r="N12" i="1"/>
  <c r="O12" i="1"/>
  <c r="P12" i="1"/>
  <c r="J7" i="1"/>
  <c r="K7" i="1"/>
  <c r="L7" i="1"/>
  <c r="M7" i="1"/>
  <c r="N7" i="1"/>
  <c r="O7" i="1"/>
  <c r="P7" i="1"/>
  <c r="J435" i="1" l="1"/>
  <c r="K435" i="1"/>
  <c r="L435" i="1"/>
  <c r="M435" i="1"/>
  <c r="N435" i="1"/>
  <c r="O435" i="1"/>
  <c r="P435" i="1"/>
  <c r="I435" i="1"/>
  <c r="J285" i="1"/>
  <c r="J284" i="1" s="1"/>
  <c r="K285" i="1"/>
  <c r="K284" i="1" s="1"/>
  <c r="L285" i="1"/>
  <c r="L284" i="1" s="1"/>
  <c r="M285" i="1"/>
  <c r="M284" i="1" s="1"/>
  <c r="J259" i="1"/>
  <c r="J258" i="1" s="1"/>
  <c r="K259" i="1"/>
  <c r="K258" i="1" s="1"/>
  <c r="L259" i="1"/>
  <c r="L258" i="1" s="1"/>
  <c r="M259" i="1"/>
  <c r="M258" i="1" s="1"/>
  <c r="J189" i="1"/>
  <c r="J188" i="1" s="1"/>
  <c r="K189" i="1"/>
  <c r="K188" i="1" s="1"/>
  <c r="L189" i="1"/>
  <c r="L188" i="1" s="1"/>
  <c r="M189" i="1"/>
  <c r="M188" i="1" s="1"/>
  <c r="J177" i="1"/>
  <c r="K177" i="1"/>
  <c r="L177" i="1"/>
  <c r="M177" i="1"/>
  <c r="N177" i="1"/>
  <c r="O177" i="1"/>
  <c r="P177" i="1"/>
  <c r="J144" i="1"/>
  <c r="J143" i="1" s="1"/>
  <c r="K144" i="1"/>
  <c r="K143" i="1" s="1"/>
  <c r="L144" i="1"/>
  <c r="L143" i="1" s="1"/>
  <c r="M144" i="1"/>
  <c r="M143" i="1" s="1"/>
  <c r="N144" i="1"/>
  <c r="N143" i="1" s="1"/>
  <c r="O144" i="1"/>
  <c r="O143" i="1" s="1"/>
  <c r="P144" i="1"/>
  <c r="P143" i="1" s="1"/>
  <c r="J114" i="1"/>
  <c r="J113" i="1" s="1"/>
  <c r="K114" i="1"/>
  <c r="K113" i="1" s="1"/>
  <c r="L114" i="1"/>
  <c r="L113" i="1" s="1"/>
  <c r="M114" i="1"/>
  <c r="M113" i="1" s="1"/>
  <c r="N114" i="1"/>
  <c r="N113" i="1" s="1"/>
  <c r="O114" i="1"/>
  <c r="O113" i="1" s="1"/>
  <c r="P114" i="1"/>
  <c r="P113" i="1" s="1"/>
  <c r="J100" i="1"/>
  <c r="J99" i="1" s="1"/>
  <c r="K100" i="1"/>
  <c r="K99" i="1" s="1"/>
  <c r="L100" i="1"/>
  <c r="L99" i="1" s="1"/>
  <c r="M100" i="1"/>
  <c r="M99" i="1" s="1"/>
  <c r="N100" i="1"/>
  <c r="N99" i="1" s="1"/>
  <c r="O100" i="1"/>
  <c r="O99" i="1" s="1"/>
  <c r="P100" i="1"/>
  <c r="P99" i="1" s="1"/>
  <c r="J108" i="1"/>
  <c r="J107" i="1" s="1"/>
  <c r="K108" i="1"/>
  <c r="K107" i="1" s="1"/>
  <c r="L108" i="1"/>
  <c r="L107" i="1" s="1"/>
  <c r="M108" i="1"/>
  <c r="M107" i="1" s="1"/>
  <c r="N108" i="1"/>
  <c r="N107" i="1" s="1"/>
  <c r="O108" i="1"/>
  <c r="O107" i="1" s="1"/>
  <c r="P108" i="1"/>
  <c r="P107" i="1" s="1"/>
  <c r="J83" i="1"/>
  <c r="K83" i="1"/>
  <c r="L83" i="1"/>
  <c r="M83" i="1"/>
  <c r="N83" i="1"/>
  <c r="O83" i="1"/>
  <c r="P83" i="1"/>
  <c r="J81" i="1"/>
  <c r="K81" i="1"/>
  <c r="L81" i="1"/>
  <c r="M81" i="1"/>
  <c r="N81" i="1"/>
  <c r="O81" i="1"/>
  <c r="P81" i="1"/>
  <c r="K6" i="1"/>
  <c r="L6" i="1"/>
  <c r="M6" i="1"/>
  <c r="O6" i="1"/>
  <c r="P6" i="1"/>
  <c r="J6" i="1"/>
  <c r="N6" i="1"/>
  <c r="J671" i="1"/>
  <c r="K671" i="1"/>
  <c r="L671" i="1"/>
  <c r="M671" i="1"/>
  <c r="N671" i="1"/>
  <c r="O671" i="1"/>
  <c r="P671" i="1"/>
  <c r="I671" i="1"/>
  <c r="J667" i="1"/>
  <c r="K667" i="1"/>
  <c r="L667" i="1"/>
  <c r="M667" i="1"/>
  <c r="N667" i="1"/>
  <c r="O667" i="1"/>
  <c r="P667" i="1"/>
  <c r="I667" i="1"/>
  <c r="J570" i="1"/>
  <c r="K570" i="1"/>
  <c r="L570" i="1"/>
  <c r="M570" i="1"/>
  <c r="N570" i="1"/>
  <c r="O570" i="1"/>
  <c r="P570" i="1"/>
  <c r="I570" i="1"/>
  <c r="J556" i="1"/>
  <c r="K556" i="1"/>
  <c r="L556" i="1"/>
  <c r="M556" i="1"/>
  <c r="N556" i="1"/>
  <c r="N555" i="1" s="1"/>
  <c r="N554" i="1" s="1"/>
  <c r="O556" i="1"/>
  <c r="P556" i="1"/>
  <c r="I556" i="1"/>
  <c r="J546" i="1"/>
  <c r="K546" i="1"/>
  <c r="L546" i="1"/>
  <c r="N546" i="1"/>
  <c r="O546" i="1"/>
  <c r="P546" i="1"/>
  <c r="I546" i="1"/>
  <c r="J538" i="1"/>
  <c r="K538" i="1"/>
  <c r="L538" i="1"/>
  <c r="M538" i="1"/>
  <c r="N538" i="1"/>
  <c r="O538" i="1"/>
  <c r="P538" i="1"/>
  <c r="I538" i="1"/>
  <c r="K534" i="1"/>
  <c r="K533" i="1" s="1"/>
  <c r="L534" i="1"/>
  <c r="L533" i="1" s="1"/>
  <c r="N534" i="1"/>
  <c r="N533" i="1" s="1"/>
  <c r="P534" i="1"/>
  <c r="P533" i="1" s="1"/>
  <c r="J525" i="1"/>
  <c r="K525" i="1"/>
  <c r="L525" i="1"/>
  <c r="M525" i="1"/>
  <c r="N525" i="1"/>
  <c r="O525" i="1"/>
  <c r="P525" i="1"/>
  <c r="I525" i="1"/>
  <c r="J516" i="1"/>
  <c r="K516" i="1"/>
  <c r="L516" i="1"/>
  <c r="M516" i="1"/>
  <c r="N516" i="1"/>
  <c r="O516" i="1"/>
  <c r="P516" i="1"/>
  <c r="I516" i="1"/>
  <c r="J513" i="1"/>
  <c r="K513" i="1"/>
  <c r="K512" i="1" s="1"/>
  <c r="K511" i="1" s="1"/>
  <c r="L513" i="1"/>
  <c r="L512" i="1" s="1"/>
  <c r="L511" i="1" s="1"/>
  <c r="M513" i="1"/>
  <c r="N513" i="1"/>
  <c r="N512" i="1" s="1"/>
  <c r="N511" i="1" s="1"/>
  <c r="O513" i="1"/>
  <c r="P513" i="1"/>
  <c r="I513" i="1"/>
  <c r="I512" i="1" s="1"/>
  <c r="I511" i="1" s="1"/>
  <c r="J499" i="1"/>
  <c r="J498" i="1" s="1"/>
  <c r="K499" i="1"/>
  <c r="K498" i="1" s="1"/>
  <c r="L499" i="1"/>
  <c r="L498" i="1" s="1"/>
  <c r="M499" i="1"/>
  <c r="M498" i="1" s="1"/>
  <c r="N499" i="1"/>
  <c r="N498" i="1" s="1"/>
  <c r="O499" i="1"/>
  <c r="O498" i="1" s="1"/>
  <c r="P499" i="1"/>
  <c r="P498" i="1" s="1"/>
  <c r="I499" i="1"/>
  <c r="I498" i="1" s="1"/>
  <c r="J482" i="1"/>
  <c r="K482" i="1"/>
  <c r="L482" i="1"/>
  <c r="M482" i="1"/>
  <c r="N482" i="1"/>
  <c r="O482" i="1"/>
  <c r="P482" i="1"/>
  <c r="I482" i="1"/>
  <c r="J459" i="1"/>
  <c r="K459" i="1"/>
  <c r="L459" i="1"/>
  <c r="M459" i="1"/>
  <c r="N459" i="1"/>
  <c r="O459" i="1"/>
  <c r="P459" i="1"/>
  <c r="I459" i="1"/>
  <c r="J451" i="1"/>
  <c r="K451" i="1"/>
  <c r="L451" i="1"/>
  <c r="L450" i="1" s="1"/>
  <c r="M451" i="1"/>
  <c r="N451" i="1"/>
  <c r="N450" i="1" s="1"/>
  <c r="O451" i="1"/>
  <c r="P451" i="1"/>
  <c r="I451" i="1"/>
  <c r="J431" i="1"/>
  <c r="J430" i="1" s="1"/>
  <c r="K431" i="1"/>
  <c r="K430" i="1" s="1"/>
  <c r="L431" i="1"/>
  <c r="L430" i="1" s="1"/>
  <c r="M431" i="1"/>
  <c r="M430" i="1" s="1"/>
  <c r="N431" i="1"/>
  <c r="N430" i="1" s="1"/>
  <c r="O431" i="1"/>
  <c r="O430" i="1" s="1"/>
  <c r="P431" i="1"/>
  <c r="P430" i="1" s="1"/>
  <c r="I431" i="1"/>
  <c r="I430" i="1" s="1"/>
  <c r="J411" i="1"/>
  <c r="K411" i="1"/>
  <c r="L411" i="1"/>
  <c r="M411" i="1"/>
  <c r="N411" i="1"/>
  <c r="O411" i="1"/>
  <c r="P411" i="1"/>
  <c r="I411" i="1"/>
  <c r="J403" i="1"/>
  <c r="K403" i="1"/>
  <c r="L403" i="1"/>
  <c r="M403" i="1"/>
  <c r="N403" i="1"/>
  <c r="O403" i="1"/>
  <c r="P403" i="1"/>
  <c r="I403" i="1"/>
  <c r="J399" i="1"/>
  <c r="K399" i="1"/>
  <c r="L399" i="1"/>
  <c r="M399" i="1"/>
  <c r="N399" i="1"/>
  <c r="N398" i="1" s="1"/>
  <c r="N397" i="1" s="1"/>
  <c r="O399" i="1"/>
  <c r="O398" i="1" s="1"/>
  <c r="O397" i="1" s="1"/>
  <c r="P399" i="1"/>
  <c r="I399" i="1"/>
  <c r="J393" i="1"/>
  <c r="K393" i="1"/>
  <c r="L393" i="1"/>
  <c r="M393" i="1"/>
  <c r="N393" i="1"/>
  <c r="O393" i="1"/>
  <c r="P393" i="1"/>
  <c r="I393" i="1"/>
  <c r="J387" i="1"/>
  <c r="K387" i="1"/>
  <c r="L387" i="1"/>
  <c r="M387" i="1"/>
  <c r="N387" i="1"/>
  <c r="O387" i="1"/>
  <c r="P387" i="1"/>
  <c r="I387" i="1"/>
  <c r="J379" i="1"/>
  <c r="K379" i="1"/>
  <c r="L379" i="1"/>
  <c r="M379" i="1"/>
  <c r="N379" i="1"/>
  <c r="O379" i="1"/>
  <c r="P379" i="1"/>
  <c r="I379" i="1"/>
  <c r="K374" i="1"/>
  <c r="L374" i="1"/>
  <c r="M374" i="1"/>
  <c r="N374" i="1"/>
  <c r="O374" i="1"/>
  <c r="P374" i="1"/>
  <c r="I374" i="1"/>
  <c r="I368" i="1"/>
  <c r="N285" i="1"/>
  <c r="N284" i="1" s="1"/>
  <c r="O285" i="1"/>
  <c r="O284" i="1" s="1"/>
  <c r="I323" i="1"/>
  <c r="I300" i="1"/>
  <c r="I286" i="1"/>
  <c r="N259" i="1"/>
  <c r="N258" i="1" s="1"/>
  <c r="O259" i="1"/>
  <c r="O258" i="1" s="1"/>
  <c r="P259" i="1"/>
  <c r="P258" i="1" s="1"/>
  <c r="I273" i="1"/>
  <c r="I264" i="1"/>
  <c r="I260" i="1"/>
  <c r="N189" i="1"/>
  <c r="N188" i="1" s="1"/>
  <c r="O189" i="1"/>
  <c r="O188" i="1" s="1"/>
  <c r="P189" i="1"/>
  <c r="P188" i="1" s="1"/>
  <c r="I255" i="1"/>
  <c r="I224" i="1"/>
  <c r="I199" i="1"/>
  <c r="I190" i="1"/>
  <c r="I177" i="1"/>
  <c r="I169" i="1"/>
  <c r="I166" i="1"/>
  <c r="I159" i="1"/>
  <c r="I148" i="1"/>
  <c r="I144" i="1"/>
  <c r="I140" i="1"/>
  <c r="I135" i="1"/>
  <c r="I131" i="1"/>
  <c r="I125" i="1"/>
  <c r="I124" i="1" s="1"/>
  <c r="I123" i="1" s="1"/>
  <c r="I120" i="1"/>
  <c r="I114" i="1"/>
  <c r="I113" i="1" s="1"/>
  <c r="I108" i="1"/>
  <c r="I107" i="1" s="1"/>
  <c r="I100" i="1"/>
  <c r="I99" i="1" s="1"/>
  <c r="I96" i="1"/>
  <c r="I95" i="1" s="1"/>
  <c r="I85" i="1"/>
  <c r="I83" i="1"/>
  <c r="I81" i="1"/>
  <c r="I77" i="1"/>
  <c r="I75" i="1"/>
  <c r="I72" i="1"/>
  <c r="I71" i="1" s="1"/>
  <c r="I69" i="1"/>
  <c r="I66" i="1"/>
  <c r="I12" i="1"/>
  <c r="I7" i="1"/>
  <c r="P450" i="1" l="1"/>
  <c r="I450" i="1"/>
  <c r="P398" i="1"/>
  <c r="P397" i="1" s="1"/>
  <c r="K398" i="1"/>
  <c r="K397" i="1" s="1"/>
  <c r="M398" i="1"/>
  <c r="M397" i="1" s="1"/>
  <c r="M450" i="1"/>
  <c r="M512" i="1"/>
  <c r="M511" i="1" s="1"/>
  <c r="L555" i="1"/>
  <c r="L554" i="1" s="1"/>
  <c r="L510" i="1" s="1"/>
  <c r="M534" i="1"/>
  <c r="M533" i="1" s="1"/>
  <c r="P555" i="1"/>
  <c r="P554" i="1" s="1"/>
  <c r="N373" i="1"/>
  <c r="I373" i="1"/>
  <c r="P373" i="1"/>
  <c r="L373" i="1"/>
  <c r="K373" i="1"/>
  <c r="P512" i="1"/>
  <c r="P511" i="1" s="1"/>
  <c r="O512" i="1"/>
  <c r="O511" i="1" s="1"/>
  <c r="O373" i="1"/>
  <c r="M373" i="1"/>
  <c r="L398" i="1"/>
  <c r="L397" i="1" s="1"/>
  <c r="M555" i="1"/>
  <c r="M554" i="1" s="1"/>
  <c r="O534" i="1"/>
  <c r="O533" i="1" s="1"/>
  <c r="K450" i="1"/>
  <c r="P98" i="1"/>
  <c r="O98" i="1"/>
  <c r="I189" i="1"/>
  <c r="I188" i="1" s="1"/>
  <c r="K429" i="1"/>
  <c r="I285" i="1"/>
  <c r="I284" i="1" s="1"/>
  <c r="L429" i="1"/>
  <c r="O450" i="1"/>
  <c r="O555" i="1"/>
  <c r="O554" i="1" s="1"/>
  <c r="K555" i="1"/>
  <c r="K554" i="1" s="1"/>
  <c r="K510" i="1" s="1"/>
  <c r="L98" i="1"/>
  <c r="K98" i="1"/>
  <c r="N510" i="1"/>
  <c r="N98" i="1"/>
  <c r="I165" i="1"/>
  <c r="J512" i="1"/>
  <c r="J511" i="1" s="1"/>
  <c r="J534" i="1"/>
  <c r="J533" i="1" s="1"/>
  <c r="M98" i="1"/>
  <c r="M429" i="1"/>
  <c r="N429" i="1"/>
  <c r="N396" i="1" s="1"/>
  <c r="I74" i="1"/>
  <c r="P429" i="1"/>
  <c r="P396" i="1" s="1"/>
  <c r="I534" i="1"/>
  <c r="I533" i="1" s="1"/>
  <c r="O429" i="1"/>
  <c r="O396" i="1" s="1"/>
  <c r="J429" i="1"/>
  <c r="J555" i="1"/>
  <c r="J554" i="1" s="1"/>
  <c r="J450" i="1"/>
  <c r="J398" i="1"/>
  <c r="J397" i="1" s="1"/>
  <c r="J373" i="1"/>
  <c r="J98" i="1"/>
  <c r="I555" i="1"/>
  <c r="I554" i="1" s="1"/>
  <c r="I429" i="1"/>
  <c r="I398" i="1"/>
  <c r="I397" i="1" s="1"/>
  <c r="I259" i="1"/>
  <c r="I258" i="1" s="1"/>
  <c r="I98" i="1"/>
  <c r="I80" i="1"/>
  <c r="I6" i="1"/>
  <c r="I5" i="1" s="1"/>
  <c r="P285" i="1"/>
  <c r="P284" i="1" s="1"/>
  <c r="K396" i="1" l="1"/>
  <c r="M396" i="1"/>
  <c r="M510" i="1"/>
  <c r="P510" i="1"/>
  <c r="L396" i="1"/>
  <c r="O510" i="1"/>
  <c r="I510" i="1"/>
  <c r="J396" i="1"/>
  <c r="I4" i="1"/>
  <c r="I3" i="1" s="1"/>
  <c r="I396" i="1"/>
  <c r="J510" i="1"/>
  <c r="P72" i="1"/>
  <c r="P71" i="1" s="1"/>
  <c r="P5" i="1" s="1"/>
  <c r="O72" i="1"/>
  <c r="O71" i="1" s="1"/>
  <c r="O5" i="1" s="1"/>
  <c r="N72" i="1"/>
  <c r="N71" i="1" s="1"/>
  <c r="N5" i="1" s="1"/>
  <c r="M72" i="1"/>
  <c r="M71" i="1" s="1"/>
  <c r="M5" i="1" s="1"/>
  <c r="L72" i="1"/>
  <c r="L71" i="1" s="1"/>
  <c r="L5" i="1" s="1"/>
  <c r="K72" i="1"/>
  <c r="K71" i="1" s="1"/>
  <c r="K5" i="1" s="1"/>
  <c r="J72" i="1"/>
  <c r="J71" i="1" s="1"/>
  <c r="J5" i="1" s="1"/>
  <c r="N392" i="1"/>
  <c r="N391" i="1" s="1"/>
  <c r="M392" i="1"/>
  <c r="M391" i="1" s="1"/>
  <c r="L392" i="1"/>
  <c r="L391" i="1" s="1"/>
  <c r="K392" i="1"/>
  <c r="K391" i="1" s="1"/>
  <c r="J392" i="1"/>
  <c r="J391" i="1" s="1"/>
  <c r="I392" i="1"/>
  <c r="I391" i="1" s="1"/>
  <c r="P392" i="1"/>
  <c r="P391" i="1" s="1"/>
  <c r="O392" i="1"/>
  <c r="O391" i="1" s="1"/>
  <c r="P386" i="1"/>
  <c r="P385" i="1" s="1"/>
  <c r="O386" i="1"/>
  <c r="O385" i="1" s="1"/>
  <c r="N386" i="1"/>
  <c r="N385" i="1" s="1"/>
  <c r="M386" i="1"/>
  <c r="M385" i="1" s="1"/>
  <c r="L386" i="1"/>
  <c r="L385" i="1" s="1"/>
  <c r="K386" i="1"/>
  <c r="K385" i="1" s="1"/>
  <c r="J386" i="1"/>
  <c r="J385" i="1" s="1"/>
  <c r="I386" i="1"/>
  <c r="I385" i="1" s="1"/>
  <c r="P282" i="1"/>
  <c r="P281" i="1" s="1"/>
  <c r="P280" i="1" s="1"/>
  <c r="P187" i="1" s="1"/>
  <c r="O282" i="1"/>
  <c r="O281" i="1" s="1"/>
  <c r="O280" i="1" s="1"/>
  <c r="O187" i="1" s="1"/>
  <c r="N282" i="1"/>
  <c r="N281" i="1" s="1"/>
  <c r="N280" i="1" s="1"/>
  <c r="N187" i="1" s="1"/>
  <c r="M282" i="1"/>
  <c r="M281" i="1" s="1"/>
  <c r="M280" i="1" s="1"/>
  <c r="M187" i="1" s="1"/>
  <c r="L282" i="1"/>
  <c r="L281" i="1" s="1"/>
  <c r="L280" i="1" s="1"/>
  <c r="L187" i="1" s="1"/>
  <c r="K282" i="1"/>
  <c r="K281" i="1" s="1"/>
  <c r="K280" i="1" s="1"/>
  <c r="K187" i="1" s="1"/>
  <c r="J282" i="1"/>
  <c r="J281" i="1" s="1"/>
  <c r="J280" i="1" s="1"/>
  <c r="J187" i="1" s="1"/>
  <c r="I282" i="1"/>
  <c r="I281" i="1" s="1"/>
  <c r="I280" i="1" s="1"/>
  <c r="I187" i="1" s="1"/>
  <c r="I384" i="1" l="1"/>
  <c r="M384" i="1"/>
  <c r="L384" i="1"/>
  <c r="P384" i="1"/>
  <c r="N384" i="1"/>
  <c r="K384" i="1"/>
  <c r="O384" i="1"/>
  <c r="J384" i="1"/>
  <c r="O142" i="1"/>
  <c r="N142" i="1"/>
  <c r="M142" i="1"/>
  <c r="L142" i="1"/>
  <c r="K142" i="1"/>
  <c r="J142" i="1"/>
  <c r="I143" i="1"/>
  <c r="I142" i="1" s="1"/>
  <c r="P142" i="1"/>
  <c r="J372" i="1" l="1"/>
  <c r="J371" i="1" s="1"/>
  <c r="K372" i="1"/>
  <c r="K371" i="1" s="1"/>
  <c r="L372" i="1"/>
  <c r="L371" i="1" s="1"/>
  <c r="M372" i="1"/>
  <c r="M371" i="1" s="1"/>
  <c r="N372" i="1"/>
  <c r="N371" i="1" s="1"/>
  <c r="O372" i="1"/>
  <c r="O371" i="1" s="1"/>
  <c r="P372" i="1"/>
  <c r="P371" i="1" s="1"/>
  <c r="J169" i="1"/>
  <c r="K169" i="1"/>
  <c r="L169" i="1"/>
  <c r="M169" i="1"/>
  <c r="N169" i="1"/>
  <c r="O169" i="1"/>
  <c r="P169" i="1"/>
  <c r="J159" i="1"/>
  <c r="J158" i="1" s="1"/>
  <c r="J157" i="1" s="1"/>
  <c r="K159" i="1"/>
  <c r="K158" i="1" s="1"/>
  <c r="K157" i="1" s="1"/>
  <c r="L159" i="1"/>
  <c r="L158" i="1" s="1"/>
  <c r="L157" i="1" s="1"/>
  <c r="M159" i="1"/>
  <c r="M158" i="1" s="1"/>
  <c r="M157" i="1" s="1"/>
  <c r="N159" i="1"/>
  <c r="N158" i="1" s="1"/>
  <c r="N157" i="1" s="1"/>
  <c r="O159" i="1"/>
  <c r="O158" i="1" s="1"/>
  <c r="O157" i="1" s="1"/>
  <c r="P159" i="1"/>
  <c r="P158" i="1" s="1"/>
  <c r="P157" i="1" s="1"/>
  <c r="J140" i="1"/>
  <c r="J139" i="1" s="1"/>
  <c r="J138" i="1" s="1"/>
  <c r="K140" i="1"/>
  <c r="K139" i="1" s="1"/>
  <c r="K138" i="1" s="1"/>
  <c r="L140" i="1"/>
  <c r="L139" i="1" s="1"/>
  <c r="L138" i="1" s="1"/>
  <c r="M140" i="1"/>
  <c r="M139" i="1" s="1"/>
  <c r="M138" i="1" s="1"/>
  <c r="N140" i="1"/>
  <c r="N139" i="1" s="1"/>
  <c r="N138" i="1" s="1"/>
  <c r="O140" i="1"/>
  <c r="O139" i="1" s="1"/>
  <c r="O138" i="1" s="1"/>
  <c r="P140" i="1"/>
  <c r="P139" i="1" s="1"/>
  <c r="P138" i="1" s="1"/>
  <c r="J135" i="1"/>
  <c r="J134" i="1" s="1"/>
  <c r="J133" i="1" s="1"/>
  <c r="K135" i="1"/>
  <c r="K134" i="1" s="1"/>
  <c r="K133" i="1" s="1"/>
  <c r="L135" i="1"/>
  <c r="L134" i="1" s="1"/>
  <c r="L133" i="1" s="1"/>
  <c r="M135" i="1"/>
  <c r="M134" i="1" s="1"/>
  <c r="M133" i="1" s="1"/>
  <c r="N135" i="1"/>
  <c r="N134" i="1" s="1"/>
  <c r="N133" i="1" s="1"/>
  <c r="O135" i="1"/>
  <c r="O134" i="1" s="1"/>
  <c r="O133" i="1" s="1"/>
  <c r="P135" i="1"/>
  <c r="P134" i="1" s="1"/>
  <c r="P133" i="1" s="1"/>
  <c r="J131" i="1"/>
  <c r="J130" i="1" s="1"/>
  <c r="J129" i="1" s="1"/>
  <c r="K130" i="1"/>
  <c r="K129" i="1" s="1"/>
  <c r="L131" i="1"/>
  <c r="L130" i="1" s="1"/>
  <c r="L129" i="1" s="1"/>
  <c r="M131" i="1"/>
  <c r="M130" i="1" s="1"/>
  <c r="M129" i="1" s="1"/>
  <c r="N131" i="1"/>
  <c r="N130" i="1" s="1"/>
  <c r="N129" i="1" s="1"/>
  <c r="O131" i="1"/>
  <c r="O130" i="1" s="1"/>
  <c r="O129" i="1" s="1"/>
  <c r="P131" i="1"/>
  <c r="P130" i="1" s="1"/>
  <c r="P129" i="1" s="1"/>
  <c r="J125" i="1"/>
  <c r="J124" i="1" s="1"/>
  <c r="J123" i="1" s="1"/>
  <c r="K125" i="1"/>
  <c r="K124" i="1" s="1"/>
  <c r="K123" i="1" s="1"/>
  <c r="L125" i="1"/>
  <c r="L124" i="1" s="1"/>
  <c r="L123" i="1" s="1"/>
  <c r="M125" i="1"/>
  <c r="M124" i="1" s="1"/>
  <c r="M123" i="1" s="1"/>
  <c r="N125" i="1"/>
  <c r="N124" i="1" s="1"/>
  <c r="N123" i="1" s="1"/>
  <c r="O125" i="1"/>
  <c r="O124" i="1" s="1"/>
  <c r="O123" i="1" s="1"/>
  <c r="P125" i="1"/>
  <c r="P124" i="1" s="1"/>
  <c r="P123" i="1" s="1"/>
  <c r="J120" i="1"/>
  <c r="J119" i="1" s="1"/>
  <c r="J118" i="1" s="1"/>
  <c r="K120" i="1"/>
  <c r="K119" i="1" s="1"/>
  <c r="K118" i="1" s="1"/>
  <c r="L120" i="1"/>
  <c r="L119" i="1" s="1"/>
  <c r="L118" i="1" s="1"/>
  <c r="M120" i="1"/>
  <c r="M119" i="1" s="1"/>
  <c r="M118" i="1" s="1"/>
  <c r="N120" i="1"/>
  <c r="N119" i="1" s="1"/>
  <c r="N118" i="1" s="1"/>
  <c r="O120" i="1"/>
  <c r="O119" i="1" s="1"/>
  <c r="O118" i="1" s="1"/>
  <c r="P120" i="1"/>
  <c r="P119" i="1" s="1"/>
  <c r="P118" i="1" s="1"/>
  <c r="J96" i="1"/>
  <c r="J95" i="1" s="1"/>
  <c r="K96" i="1"/>
  <c r="K95" i="1" s="1"/>
  <c r="L96" i="1"/>
  <c r="L95" i="1" s="1"/>
  <c r="M96" i="1"/>
  <c r="M95" i="1" s="1"/>
  <c r="N96" i="1"/>
  <c r="N95" i="1" s="1"/>
  <c r="O96" i="1"/>
  <c r="O95" i="1" s="1"/>
  <c r="P96" i="1"/>
  <c r="P95" i="1" s="1"/>
  <c r="J85" i="1"/>
  <c r="J80" i="1" s="1"/>
  <c r="K85" i="1"/>
  <c r="K80" i="1" s="1"/>
  <c r="L85" i="1"/>
  <c r="L80" i="1" s="1"/>
  <c r="M80" i="1"/>
  <c r="N85" i="1"/>
  <c r="N80" i="1" s="1"/>
  <c r="O85" i="1"/>
  <c r="O80" i="1" s="1"/>
  <c r="P85" i="1"/>
  <c r="P80" i="1" s="1"/>
  <c r="J77" i="1"/>
  <c r="K77" i="1"/>
  <c r="L77" i="1"/>
  <c r="M77" i="1"/>
  <c r="N77" i="1"/>
  <c r="O77" i="1"/>
  <c r="P77" i="1"/>
  <c r="J75" i="1"/>
  <c r="K75" i="1"/>
  <c r="L75" i="1"/>
  <c r="M75" i="1"/>
  <c r="N75" i="1"/>
  <c r="O75" i="1"/>
  <c r="P75" i="1"/>
  <c r="M74" i="1" l="1"/>
  <c r="M4" i="1" s="1"/>
  <c r="M3" i="1" s="1"/>
  <c r="O165" i="1"/>
  <c r="O164" i="1" s="1"/>
  <c r="O147" i="1" s="1"/>
  <c r="K165" i="1"/>
  <c r="K164" i="1" s="1"/>
  <c r="K147" i="1" s="1"/>
  <c r="K146" i="1" s="1"/>
  <c r="K117" i="1" s="1"/>
  <c r="P74" i="1"/>
  <c r="P4" i="1" s="1"/>
  <c r="P3" i="1" s="1"/>
  <c r="L74" i="1"/>
  <c r="L4" i="1" s="1"/>
  <c r="L3" i="1" s="1"/>
  <c r="N165" i="1"/>
  <c r="N164" i="1" s="1"/>
  <c r="O74" i="1"/>
  <c r="O4" i="1" s="1"/>
  <c r="O3" i="1" s="1"/>
  <c r="K74" i="1"/>
  <c r="K4" i="1" s="1"/>
  <c r="K3" i="1" s="1"/>
  <c r="M165" i="1"/>
  <c r="M164" i="1" s="1"/>
  <c r="N74" i="1"/>
  <c r="N4" i="1" s="1"/>
  <c r="N3" i="1" s="1"/>
  <c r="J74" i="1"/>
  <c r="J4" i="1" s="1"/>
  <c r="J3" i="1" s="1"/>
  <c r="P165" i="1"/>
  <c r="P164" i="1" s="1"/>
  <c r="L165" i="1"/>
  <c r="L164" i="1" s="1"/>
  <c r="L147" i="1" s="1"/>
  <c r="L146" i="1" s="1"/>
  <c r="L117" i="1" s="1"/>
  <c r="J165" i="1"/>
  <c r="J164" i="1" s="1"/>
  <c r="J147" i="1" s="1"/>
  <c r="J146" i="1" s="1"/>
  <c r="J117" i="1" s="1"/>
  <c r="J449" i="1"/>
  <c r="J448" i="1" s="1"/>
  <c r="N449" i="1"/>
  <c r="N448" i="1" s="1"/>
  <c r="M449" i="1"/>
  <c r="M448" i="1" s="1"/>
  <c r="P449" i="1"/>
  <c r="P448" i="1" s="1"/>
  <c r="L449" i="1"/>
  <c r="L448" i="1" s="1"/>
  <c r="O449" i="1"/>
  <c r="O448" i="1" s="1"/>
  <c r="K449" i="1"/>
  <c r="K448" i="1" s="1"/>
  <c r="O146" i="1" l="1"/>
  <c r="O117" i="1" s="1"/>
  <c r="N147" i="1"/>
  <c r="N146" i="1" s="1"/>
  <c r="N117" i="1" s="1"/>
  <c r="N156" i="1"/>
  <c r="M147" i="1"/>
  <c r="M146" i="1" s="1"/>
  <c r="M117" i="1" s="1"/>
  <c r="M156" i="1"/>
  <c r="P147" i="1"/>
  <c r="P146" i="1" s="1"/>
  <c r="P117" i="1" s="1"/>
  <c r="P156" i="1"/>
  <c r="K156" i="1"/>
  <c r="K674" i="1" s="1"/>
  <c r="L156" i="1"/>
  <c r="L674" i="1" s="1"/>
  <c r="O156" i="1"/>
  <c r="J156" i="1"/>
  <c r="J674" i="1" s="1"/>
  <c r="M674" i="1" l="1"/>
  <c r="O674" i="1"/>
  <c r="P674" i="1"/>
  <c r="N674" i="1"/>
  <c r="I158" i="1" l="1"/>
  <c r="I157" i="1" s="1"/>
  <c r="I130" i="1"/>
  <c r="I129" i="1" s="1"/>
  <c r="I119" i="1"/>
  <c r="I118" i="1" s="1"/>
  <c r="I372" i="1"/>
  <c r="I371" i="1" s="1"/>
  <c r="I139" i="1"/>
  <c r="I138" i="1" s="1"/>
  <c r="I134" i="1"/>
  <c r="I133" i="1" s="1"/>
  <c r="I449" i="1" l="1"/>
  <c r="I448" i="1" s="1"/>
  <c r="I164" i="1"/>
  <c r="I147" i="1" s="1"/>
  <c r="I146" i="1" s="1"/>
  <c r="I117" i="1" s="1"/>
  <c r="I156" i="1" l="1"/>
  <c r="I674" i="1" s="1"/>
</calcChain>
</file>

<file path=xl/sharedStrings.xml><?xml version="1.0" encoding="utf-8"?>
<sst xmlns="http://schemas.openxmlformats.org/spreadsheetml/2006/main" count="1911" uniqueCount="352">
  <si>
    <t>SynAal</t>
  </si>
  <si>
    <t>OdSTP</t>
  </si>
  <si>
    <t>PolPodP</t>
  </si>
  <si>
    <t>Kzdr</t>
  </si>
  <si>
    <t>Stredisko</t>
  </si>
  <si>
    <t>zákazka</t>
  </si>
  <si>
    <t>Názov účtu</t>
  </si>
  <si>
    <t>Osobný príplatok</t>
  </si>
  <si>
    <t>Cestovné náhrady tuzemské</t>
  </si>
  <si>
    <t>Interiérové vybavenie</t>
  </si>
  <si>
    <t>Výpočtová technika</t>
  </si>
  <si>
    <t>MAT</t>
  </si>
  <si>
    <t>Všeobecný materiál</t>
  </si>
  <si>
    <t>HYG</t>
  </si>
  <si>
    <t>Kancelárske potreby</t>
  </si>
  <si>
    <t>Knihy, časopisy, noviny</t>
  </si>
  <si>
    <t>Pracovné odevy, obuv</t>
  </si>
  <si>
    <t>SW a licencie</t>
  </si>
  <si>
    <t>Reprezentačné</t>
  </si>
  <si>
    <t>Prepravné a nájom dopr.prostriedkov</t>
  </si>
  <si>
    <t>Karty, známky, poplatky</t>
  </si>
  <si>
    <t>Údržba softvéru - update programov</t>
  </si>
  <si>
    <t>Prenájom pozemkov od SPF</t>
  </si>
  <si>
    <t>Všeobecné služby</t>
  </si>
  <si>
    <t>Špeciálne služby</t>
  </si>
  <si>
    <t>Poplatky a odvody</t>
  </si>
  <si>
    <t>Stravovanie</t>
  </si>
  <si>
    <t>Prídel do sociálneho fondu</t>
  </si>
  <si>
    <t>Dotácia pre CVČ</t>
  </si>
  <si>
    <t>0160</t>
  </si>
  <si>
    <t>Poistné do VSZP</t>
  </si>
  <si>
    <t>Nemocenské poistenie</t>
  </si>
  <si>
    <t>Starobné poistenie</t>
  </si>
  <si>
    <t>Úrazové poistenie</t>
  </si>
  <si>
    <t>Invalidné poistenie</t>
  </si>
  <si>
    <t>Poistenie v nezamestnanosti</t>
  </si>
  <si>
    <t>Odmeny na základe DoVP</t>
  </si>
  <si>
    <t>0170</t>
  </si>
  <si>
    <t>Splátky úrokov banke</t>
  </si>
  <si>
    <t>0830</t>
  </si>
  <si>
    <t>Podprogram 1.1 : Manažment samosprávy</t>
  </si>
  <si>
    <t>Energie - elektrina</t>
  </si>
  <si>
    <t>0620</t>
  </si>
  <si>
    <t>0810</t>
  </si>
  <si>
    <t>0640</t>
  </si>
  <si>
    <t>0840</t>
  </si>
  <si>
    <t>Poplatky SOZA</t>
  </si>
  <si>
    <t>0320</t>
  </si>
  <si>
    <t>Energie - plyn</t>
  </si>
  <si>
    <t>641006</t>
  </si>
  <si>
    <t>41</t>
  </si>
  <si>
    <t>Realizácia nových stavieb</t>
  </si>
  <si>
    <t>0510</t>
  </si>
  <si>
    <t>Tarifný plat</t>
  </si>
  <si>
    <t>Poistenie do rezervného fondu</t>
  </si>
  <si>
    <t>111</t>
  </si>
  <si>
    <t>Odmeny</t>
  </si>
  <si>
    <t>Vodné a stočné</t>
  </si>
  <si>
    <t>Poistné</t>
  </si>
  <si>
    <t>Potraviny</t>
  </si>
  <si>
    <t>1070</t>
  </si>
  <si>
    <t>Cestovné náhrady</t>
  </si>
  <si>
    <t>621</t>
  </si>
  <si>
    <t>625001</t>
  </si>
  <si>
    <t>09601</t>
  </si>
  <si>
    <t>600 Bežné výdavky</t>
  </si>
  <si>
    <t>610 Mzdy, platy, služobné príjmy a ostatné osobné vyrovnania</t>
  </si>
  <si>
    <t>0111</t>
  </si>
  <si>
    <t>620 Poistné a príspevok do poisťovní</t>
  </si>
  <si>
    <t>630 Tovary a služby</t>
  </si>
  <si>
    <t>Poistné do VŠZP</t>
  </si>
  <si>
    <t>631001</t>
  </si>
  <si>
    <t>632003</t>
  </si>
  <si>
    <t>633001</t>
  </si>
  <si>
    <t>633004</t>
  </si>
  <si>
    <t>Prevádzkové stroje, prístroje, zariadenia</t>
  </si>
  <si>
    <t>633006</t>
  </si>
  <si>
    <t>Hygienické a čistiace potreby</t>
  </si>
  <si>
    <t>KANC</t>
  </si>
  <si>
    <t>640 Bežné transfery</t>
  </si>
  <si>
    <t>650 Splácanie úrokov a ostatné platby súvisiace s úverom, pôžičkou</t>
  </si>
  <si>
    <t>651002</t>
  </si>
  <si>
    <t>REGOB</t>
  </si>
  <si>
    <t>Poistné budov</t>
  </si>
  <si>
    <t>820 Splácanie istín</t>
  </si>
  <si>
    <t>700 Kapitálové výdavky</t>
  </si>
  <si>
    <t>710 Obstarávanie kapitálových aktív</t>
  </si>
  <si>
    <t>0820</t>
  </si>
  <si>
    <t>1040</t>
  </si>
  <si>
    <t>0412</t>
  </si>
  <si>
    <t>Program</t>
  </si>
  <si>
    <t>Podprogram</t>
  </si>
  <si>
    <t>Aktivita prislúchajúca danému podprogramu</t>
  </si>
  <si>
    <t>Hlavná kategória podľa druhu výdavku</t>
  </si>
  <si>
    <t>Ekonomická klasifikácia rozpočtovej klasifikácie</t>
  </si>
  <si>
    <t>MAPA</t>
  </si>
  <si>
    <t>ADRESY</t>
  </si>
  <si>
    <t>632005</t>
  </si>
  <si>
    <t>633010</t>
  </si>
  <si>
    <t>Telekomunikačné služby</t>
  </si>
  <si>
    <t>Poštové služby</t>
  </si>
  <si>
    <t>3AC1</t>
  </si>
  <si>
    <t>Verejné obstarávanie</t>
  </si>
  <si>
    <t>Poistné iné ZP</t>
  </si>
  <si>
    <t>Poistenie do RF</t>
  </si>
  <si>
    <t>1AC1</t>
  </si>
  <si>
    <t>MOPS</t>
  </si>
  <si>
    <t>SKUTOČNÉ PLNENIE ROZPOČTU - 2018</t>
  </si>
  <si>
    <t>NÁVRH  ROZPOČTU NA ROK 2022</t>
  </si>
  <si>
    <t>Odstupné</t>
  </si>
  <si>
    <t>637014</t>
  </si>
  <si>
    <t>Licencie</t>
  </si>
  <si>
    <t>Prevádzkové stroje</t>
  </si>
  <si>
    <t>PROGRAM 1 : Plánovanie, manažment a kontrola</t>
  </si>
  <si>
    <t>Aktivita 1.1.1 Obecný úrad</t>
  </si>
  <si>
    <t>Aktivita 1.1.2 Evidencia obyvateľstva</t>
  </si>
  <si>
    <t>Aktivita 1.1.3 Voľby</t>
  </si>
  <si>
    <t>614</t>
  </si>
  <si>
    <t>Podprogram 1.2 : Členstvo v združeniach miest a obcí</t>
  </si>
  <si>
    <t>Členské príspevky</t>
  </si>
  <si>
    <t>Podprogram 1.3 : Správa a údržba majetku vo vlastníctve obce</t>
  </si>
  <si>
    <t>Aktivita 1.3.1 Energie</t>
  </si>
  <si>
    <t>632001</t>
  </si>
  <si>
    <t>elektrina</t>
  </si>
  <si>
    <t>plyn</t>
  </si>
  <si>
    <t>632002</t>
  </si>
  <si>
    <t>PZ</t>
  </si>
  <si>
    <t>TJ</t>
  </si>
  <si>
    <t>Elektrická energia</t>
  </si>
  <si>
    <t>Aktivita 1.3.2 Autodoprava</t>
  </si>
  <si>
    <t>Pohonné hmoty</t>
  </si>
  <si>
    <t>Servis aúdržba motor.vozidiel</t>
  </si>
  <si>
    <t>Poistenie motor.vozidiel</t>
  </si>
  <si>
    <t>Aktivita 1.3.3 Údržba majetku</t>
  </si>
  <si>
    <t>Servis strojov, prístrojov</t>
  </si>
  <si>
    <t>Údržba budovy OCU</t>
  </si>
  <si>
    <t>PAPIER</t>
  </si>
  <si>
    <t>Nákup papiera</t>
  </si>
  <si>
    <t>TLAČ</t>
  </si>
  <si>
    <t>Tlačivá</t>
  </si>
  <si>
    <t xml:space="preserve">Školenia, kurzy </t>
  </si>
  <si>
    <t>Inzercia, webové služby</t>
  </si>
  <si>
    <t>ROZMNOŽ</t>
  </si>
  <si>
    <t>Rozmnožovanie materiálov</t>
  </si>
  <si>
    <t>REVIZ</t>
  </si>
  <si>
    <t>Revízie kotlov a zariadení</t>
  </si>
  <si>
    <t>Cestovné náhrady OVK</t>
  </si>
  <si>
    <t>Štúdie, expertízy, posudky</t>
  </si>
  <si>
    <t>BANKA</t>
  </si>
  <si>
    <t>SOZA</t>
  </si>
  <si>
    <t>Odmeny pre OVK</t>
  </si>
  <si>
    <t>OZ</t>
  </si>
  <si>
    <t>Odmeny poslancom OZ</t>
  </si>
  <si>
    <t>Zrážková daň</t>
  </si>
  <si>
    <t>Náklady na spoločný úrad</t>
  </si>
  <si>
    <t>Program 2 : Služby občanom</t>
  </si>
  <si>
    <t>Podprogram 2.1 : Správa cintorína</t>
  </si>
  <si>
    <t>Údržba cintorína</t>
  </si>
  <si>
    <t>Podprogram 2.2 : Verejné osvetlenie</t>
  </si>
  <si>
    <t>Údržba verejného osvetlenia</t>
  </si>
  <si>
    <t>Podprogram 2.3 : Miestny rozhlas</t>
  </si>
  <si>
    <t>Údržba miestneho rozhlasu</t>
  </si>
  <si>
    <t>Podprogram 2.4 : Požiarna ochrana</t>
  </si>
  <si>
    <t>Špeciálny materiál</t>
  </si>
  <si>
    <t>Podprogram 2.5 : Veterinárna starostlivosť</t>
  </si>
  <si>
    <t>0421</t>
  </si>
  <si>
    <t>637004</t>
  </si>
  <si>
    <t xml:space="preserve">Veterinárna prevencia </t>
  </si>
  <si>
    <t>Podprogram 2.6 : Podpora občianskych združení</t>
  </si>
  <si>
    <t>642001</t>
  </si>
  <si>
    <t>TJ Inter</t>
  </si>
  <si>
    <t>TJ Sokol</t>
  </si>
  <si>
    <t>Dotácia pre TJ Inter</t>
  </si>
  <si>
    <t>Dotácia pre TJ Sokol</t>
  </si>
  <si>
    <t>Cirkev</t>
  </si>
  <si>
    <t>Dotácia pre cirkev</t>
  </si>
  <si>
    <t>Podprogram 2.7 : Bývanie</t>
  </si>
  <si>
    <t>0660</t>
  </si>
  <si>
    <t>Elektrina v RO</t>
  </si>
  <si>
    <t>635006</t>
  </si>
  <si>
    <t>Údržba bytových domov</t>
  </si>
  <si>
    <t>Program 3 : Odpadové hospodárstvo</t>
  </si>
  <si>
    <t>Podprogram 3.1 : Odvoz a zneškodnenie odpadu</t>
  </si>
  <si>
    <t>Nákup kuka nádob</t>
  </si>
  <si>
    <t>Odvoz odpadu</t>
  </si>
  <si>
    <t>ČOV</t>
  </si>
  <si>
    <t>ŠJ</t>
  </si>
  <si>
    <t>Odvoz kuchynského odpadu</t>
  </si>
  <si>
    <t>Podprogram 3.2 : Správa a údržba kanalizácie a ČOV</t>
  </si>
  <si>
    <t>0520</t>
  </si>
  <si>
    <t>PREČERP.</t>
  </si>
  <si>
    <t>KANAL.</t>
  </si>
  <si>
    <t>Údržba kanalizácie</t>
  </si>
  <si>
    <t>Prevádzkovanie ČOV</t>
  </si>
  <si>
    <t>Program 4 : Vzdelávanie</t>
  </si>
  <si>
    <t>Podprogram 4.1 : Materská škola</t>
  </si>
  <si>
    <t>0911</t>
  </si>
  <si>
    <t>612001</t>
  </si>
  <si>
    <t>612002</t>
  </si>
  <si>
    <t>Ostatné príplatky</t>
  </si>
  <si>
    <t>623</t>
  </si>
  <si>
    <t>Poistné ostatné ZP</t>
  </si>
  <si>
    <t>625002</t>
  </si>
  <si>
    <t>625003</t>
  </si>
  <si>
    <t>625004</t>
  </si>
  <si>
    <t>625005</t>
  </si>
  <si>
    <t>625007</t>
  </si>
  <si>
    <t>Energie - zemný plyn</t>
  </si>
  <si>
    <t>RODIČ</t>
  </si>
  <si>
    <t>633009</t>
  </si>
  <si>
    <t>72</t>
  </si>
  <si>
    <t>Údržba MŠ</t>
  </si>
  <si>
    <t>Konkurzy,súťaže</t>
  </si>
  <si>
    <t>PREHLI</t>
  </si>
  <si>
    <t>Lekárske prehliadky</t>
  </si>
  <si>
    <t>637016</t>
  </si>
  <si>
    <t>Podprogram 4.2 : Školská jedáleň</t>
  </si>
  <si>
    <t>Podprogram 4.3 : Centrá voľného času</t>
  </si>
  <si>
    <t>Podprogram 4.4 : Základná škola</t>
  </si>
  <si>
    <t>ZŠ</t>
  </si>
  <si>
    <t>VZDELP</t>
  </si>
  <si>
    <t>Program 5 : Šport</t>
  </si>
  <si>
    <t>Podprogram 5.1 : Rekreačný a klubový šport</t>
  </si>
  <si>
    <t>Údržba športových zariadení</t>
  </si>
  <si>
    <t>Program 6 : Kultúra</t>
  </si>
  <si>
    <t>Podprogram 6.1 : Knižnica</t>
  </si>
  <si>
    <t>637027</t>
  </si>
  <si>
    <t>Podprogram 6.2 : Kultúrne a športové podujatia</t>
  </si>
  <si>
    <t>Športové podujatia</t>
  </si>
  <si>
    <t>Kultúrne podujatia</t>
  </si>
  <si>
    <t>Program 7 : Prostredie pre život</t>
  </si>
  <si>
    <t>Podprogram 7.1 : Verejná zeleň</t>
  </si>
  <si>
    <t>Údržba strojov, prístrojov</t>
  </si>
  <si>
    <t>Poistenie vozidiel</t>
  </si>
  <si>
    <t>Údržba verejnej zelene</t>
  </si>
  <si>
    <t>Podprogram 7.2 : Rozvoj obce</t>
  </si>
  <si>
    <t>Internet - metropolitná sieť</t>
  </si>
  <si>
    <t>Geometrické plány</t>
  </si>
  <si>
    <t>800 Finančné operácie</t>
  </si>
  <si>
    <t>821005</t>
  </si>
  <si>
    <t>Bankový úver</t>
  </si>
  <si>
    <t>Nákup prevádzkových strojov</t>
  </si>
  <si>
    <t>0443</t>
  </si>
  <si>
    <t>Nákup nehnuteľností</t>
  </si>
  <si>
    <t>Projektová dokumentácia</t>
  </si>
  <si>
    <t>Program 8 : Sociálne služby</t>
  </si>
  <si>
    <t>Podprogram 8.1 : Sociálna starostlivosť</t>
  </si>
  <si>
    <t>KC</t>
  </si>
  <si>
    <t>TSP</t>
  </si>
  <si>
    <t>SOC</t>
  </si>
  <si>
    <t>642026</t>
  </si>
  <si>
    <t>Strava pre MŠ z dotácie</t>
  </si>
  <si>
    <t>ŠKOLPOTR</t>
  </si>
  <si>
    <t>Strava HN</t>
  </si>
  <si>
    <t xml:space="preserve">Školské potreby </t>
  </si>
  <si>
    <t>STRAVA ŠZŠ</t>
  </si>
  <si>
    <t>Strava pre ŠZŠ z dotácie</t>
  </si>
  <si>
    <t>STRAVA ZŠ</t>
  </si>
  <si>
    <t>Strava pre ZŠ z dotácie</t>
  </si>
  <si>
    <t xml:space="preserve">Podprogram 8.2 : Jednorázové dávky sociálnej starostlivosti </t>
  </si>
  <si>
    <t>DAVKA</t>
  </si>
  <si>
    <t>Dávka v hmotnej núdzi</t>
  </si>
  <si>
    <t>OSOB</t>
  </si>
  <si>
    <t>Osobitný príjemca</t>
  </si>
  <si>
    <t>PND</t>
  </si>
  <si>
    <t>Prídavky na deti</t>
  </si>
  <si>
    <t>JDHN</t>
  </si>
  <si>
    <t>Jednorázové dávky v hmotnej núdzi</t>
  </si>
  <si>
    <t>DD</t>
  </si>
  <si>
    <t>Príspevok pre deti v DD</t>
  </si>
  <si>
    <t>Program 9 : Ľudské zdroje</t>
  </si>
  <si>
    <t>Podprogram 9.1 : Verejný poriadok a bezpečnosť</t>
  </si>
  <si>
    <t>Podprogram 9.2 : Aktivačná činnosť</t>
  </si>
  <si>
    <t>Podprogram 9.3 : Podpora zamestnanosti</t>
  </si>
  <si>
    <t>CNTP</t>
  </si>
  <si>
    <t>PKZ</t>
  </si>
  <si>
    <t xml:space="preserve">Poistenie v nezamestnanosti </t>
  </si>
  <si>
    <t>Servis výpočtovej techniky</t>
  </si>
  <si>
    <t>GDPR</t>
  </si>
  <si>
    <t>HONORAR</t>
  </si>
  <si>
    <t>Odmena podľa autor.zákona</t>
  </si>
  <si>
    <t>Pokuty a penále</t>
  </si>
  <si>
    <t>642012</t>
  </si>
  <si>
    <t>PRIM</t>
  </si>
  <si>
    <t>635004</t>
  </si>
  <si>
    <t>Servis prevádzkových strojov</t>
  </si>
  <si>
    <t>0360</t>
  </si>
  <si>
    <t>Externý manažment</t>
  </si>
  <si>
    <t>Údržba prevádzkových strojov</t>
  </si>
  <si>
    <t>VÝDAJNÍKY</t>
  </si>
  <si>
    <t>ADRENALIN</t>
  </si>
  <si>
    <t>DOMKA</t>
  </si>
  <si>
    <t>635009</t>
  </si>
  <si>
    <t>637001</t>
  </si>
  <si>
    <t>1012</t>
  </si>
  <si>
    <t>0912</t>
  </si>
  <si>
    <t>ASIST ZŠ</t>
  </si>
  <si>
    <t>MPCI</t>
  </si>
  <si>
    <t>soc.znevyhod</t>
  </si>
  <si>
    <t>Špeciálne stroje</t>
  </si>
  <si>
    <t>UČEBNICE</t>
  </si>
  <si>
    <t>Učebnice</t>
  </si>
  <si>
    <t>Údržba budov, objektov</t>
  </si>
  <si>
    <t>KAMERY</t>
  </si>
  <si>
    <t>Kamerový systém</t>
  </si>
  <si>
    <t>WIFI</t>
  </si>
  <si>
    <t>WIFI4YOU</t>
  </si>
  <si>
    <t>Výdajníky na vodu</t>
  </si>
  <si>
    <t>Výstavba základnej školy</t>
  </si>
  <si>
    <t>1AC2</t>
  </si>
  <si>
    <t>AČ</t>
  </si>
  <si>
    <t>PVO</t>
  </si>
  <si>
    <t>UP</t>
  </si>
  <si>
    <t>VPS</t>
  </si>
  <si>
    <t>642017</t>
  </si>
  <si>
    <t>Úrazové dávky</t>
  </si>
  <si>
    <t>ŽP</t>
  </si>
  <si>
    <t>PHM - životné prostredie</t>
  </si>
  <si>
    <t>Elektrina - výdajníky</t>
  </si>
  <si>
    <t>MPCI-ZŠ</t>
  </si>
  <si>
    <t>Tarifný plat-95%</t>
  </si>
  <si>
    <t>PROGRAMOVÝ_ROZPOČET_2021_2023_VÝDAJ_NÁVRH</t>
  </si>
  <si>
    <t>SKUTOČNÉ PLNENIE ROZPOČTU - 2019</t>
  </si>
  <si>
    <t>VOĽBY</t>
  </si>
  <si>
    <t>SCHVÁLENÝ ROZPOČET NA ROK 2020</t>
  </si>
  <si>
    <t>UPRAVENÝ ROZPOČET NA ROK 2020</t>
  </si>
  <si>
    <t>NÁVRH ROZPOČTU NA ROK 2021</t>
  </si>
  <si>
    <t>Tarifný plat vzdeláv.poukazy</t>
  </si>
  <si>
    <t>ASISTENT</t>
  </si>
  <si>
    <t>REVITAL</t>
  </si>
  <si>
    <t>Dotácia DDS</t>
  </si>
  <si>
    <t>STRAVA MŠ</t>
  </si>
  <si>
    <t>Tonery</t>
  </si>
  <si>
    <t>TONE</t>
  </si>
  <si>
    <t>Správne poplatky</t>
  </si>
  <si>
    <t>SPRÁV</t>
  </si>
  <si>
    <t>Energie</t>
  </si>
  <si>
    <t>Vodné, stočné</t>
  </si>
  <si>
    <t>NÁVRH  ROZPOČTU NA ROK 2023</t>
  </si>
  <si>
    <t>COVID-19</t>
  </si>
  <si>
    <t>MŠ</t>
  </si>
  <si>
    <t>633002</t>
  </si>
  <si>
    <t>kaplnka</t>
  </si>
  <si>
    <t>covid-19</t>
  </si>
  <si>
    <t>Prístavby,nadstavby</t>
  </si>
  <si>
    <t>Dotácia školské potreby</t>
  </si>
  <si>
    <t>DÁVKA</t>
  </si>
  <si>
    <t>Dávka v HN osobitný príjemca</t>
  </si>
  <si>
    <t>SKUTOČNÉ PLNENIE SCHVÁLENÉHO ROZPOČTU NA ROK  2020</t>
  </si>
  <si>
    <t xml:space="preserve"> </t>
  </si>
  <si>
    <t>635001</t>
  </si>
  <si>
    <t>odmeny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</si>
</sst>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20"/>
      <name val="Calibri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4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5"/>
      </patternFill>
    </fill>
    <fill>
      <patternFill patternType="solid">
        <fgColor rgb="FF00B050"/>
        <bgColor indexed="35"/>
      </patternFill>
    </fill>
    <fill>
      <patternFill patternType="solid">
        <fgColor theme="0"/>
        <bgColor indexed="49"/>
      </patternFill>
    </fill>
    <fill>
      <patternFill patternType="solid">
        <fgColor rgb="FF00B050"/>
        <bgColor indexed="3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3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6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3">
    <xf numFmtId="0" fontId="0" fillId="0" borderId="0" xfId="0"/>
    <xf numFmtId="0" fontId="18" fillId="0" borderId="0" xfId="0" applyFont="1"/>
    <xf numFmtId="0" fontId="19" fillId="0" borderId="0" xfId="0" applyFont="1"/>
    <xf numFmtId="0" fontId="22" fillId="0" borderId="0" xfId="0" applyFont="1"/>
    <xf numFmtId="0" fontId="24" fillId="0" borderId="0" xfId="0" applyFont="1"/>
    <xf numFmtId="4" fontId="21" fillId="0" borderId="0" xfId="0" applyNumberFormat="1" applyFont="1"/>
    <xf numFmtId="0" fontId="21" fillId="0" borderId="0" xfId="0" applyFont="1"/>
    <xf numFmtId="0" fontId="18" fillId="0" borderId="0" xfId="0" applyFont="1" applyBorder="1"/>
    <xf numFmtId="49" fontId="21" fillId="28" borderId="10" xfId="0" applyNumberFormat="1" applyFont="1" applyFill="1" applyBorder="1" applyAlignment="1">
      <alignment horizontal="right"/>
    </xf>
    <xf numFmtId="0" fontId="20" fillId="28" borderId="10" xfId="0" applyFont="1" applyFill="1" applyBorder="1" applyAlignment="1">
      <alignment horizontal="left"/>
    </xf>
    <xf numFmtId="0" fontId="25" fillId="28" borderId="10" xfId="0" applyFont="1" applyFill="1" applyBorder="1" applyAlignment="1">
      <alignment horizontal="left"/>
    </xf>
    <xf numFmtId="49" fontId="18" fillId="28" borderId="10" xfId="0" applyNumberFormat="1" applyFont="1" applyFill="1" applyBorder="1" applyAlignment="1">
      <alignment horizontal="right"/>
    </xf>
    <xf numFmtId="0" fontId="18" fillId="37" borderId="10" xfId="0" applyFont="1" applyFill="1" applyBorder="1"/>
    <xf numFmtId="0" fontId="18" fillId="29" borderId="10" xfId="0" applyFont="1" applyFill="1" applyBorder="1"/>
    <xf numFmtId="0" fontId="18" fillId="27" borderId="10" xfId="0" applyFont="1" applyFill="1" applyBorder="1"/>
    <xf numFmtId="0" fontId="18" fillId="30" borderId="10" xfId="0" applyFont="1" applyFill="1" applyBorder="1"/>
    <xf numFmtId="0" fontId="18" fillId="26" borderId="10" xfId="0" applyFont="1" applyFill="1" applyBorder="1"/>
    <xf numFmtId="0" fontId="20" fillId="0" borderId="10" xfId="0" applyFont="1" applyBorder="1" applyAlignment="1">
      <alignment horizontal="center" vertical="center" textRotation="180"/>
    </xf>
    <xf numFmtId="4" fontId="20" fillId="29" borderId="10" xfId="0" applyNumberFormat="1" applyFont="1" applyFill="1" applyBorder="1" applyAlignment="1"/>
    <xf numFmtId="4" fontId="20" fillId="36" borderId="10" xfId="0" applyNumberFormat="1" applyFont="1" applyFill="1" applyBorder="1" applyAlignment="1">
      <alignment horizontal="right"/>
    </xf>
    <xf numFmtId="4" fontId="20" fillId="25" borderId="10" xfId="0" applyNumberFormat="1" applyFont="1" applyFill="1" applyBorder="1" applyAlignment="1">
      <alignment horizontal="right"/>
    </xf>
    <xf numFmtId="0" fontId="21" fillId="0" borderId="10" xfId="0" applyFont="1" applyFill="1" applyBorder="1"/>
    <xf numFmtId="49" fontId="21" fillId="0" borderId="10" xfId="0" applyNumberFormat="1" applyFont="1" applyFill="1" applyBorder="1"/>
    <xf numFmtId="4" fontId="21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20" fillId="26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 vertical="center"/>
    </xf>
    <xf numFmtId="4" fontId="20" fillId="27" borderId="10" xfId="0" applyNumberFormat="1" applyFont="1" applyFill="1" applyBorder="1" applyAlignment="1">
      <alignment horizontal="right"/>
    </xf>
    <xf numFmtId="0" fontId="21" fillId="28" borderId="10" xfId="0" applyFont="1" applyFill="1" applyBorder="1" applyAlignment="1">
      <alignment horizontal="right"/>
    </xf>
    <xf numFmtId="4" fontId="21" fillId="28" borderId="10" xfId="0" applyNumberFormat="1" applyFont="1" applyFill="1" applyBorder="1" applyAlignment="1">
      <alignment horizontal="right"/>
    </xf>
    <xf numFmtId="4" fontId="18" fillId="28" borderId="10" xfId="0" applyNumberFormat="1" applyFont="1" applyFill="1" applyBorder="1" applyAlignment="1">
      <alignment horizontal="right"/>
    </xf>
    <xf numFmtId="0" fontId="21" fillId="28" borderId="10" xfId="0" applyFont="1" applyFill="1" applyBorder="1" applyAlignment="1">
      <alignment horizontal="left"/>
    </xf>
    <xf numFmtId="4" fontId="21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 vertical="center"/>
    </xf>
    <xf numFmtId="4" fontId="20" fillId="26" borderId="10" xfId="0" applyNumberFormat="1" applyFont="1" applyFill="1" applyBorder="1" applyAlignment="1">
      <alignment vertical="center"/>
    </xf>
    <xf numFmtId="49" fontId="21" fillId="28" borderId="10" xfId="0" applyNumberFormat="1" applyFont="1" applyFill="1" applyBorder="1" applyAlignment="1">
      <alignment horizontal="left"/>
    </xf>
    <xf numFmtId="4" fontId="21" fillId="28" borderId="10" xfId="0" applyNumberFormat="1" applyFont="1" applyFill="1" applyBorder="1" applyAlignment="1">
      <alignment vertical="center"/>
    </xf>
    <xf numFmtId="49" fontId="21" fillId="0" borderId="10" xfId="0" applyNumberFormat="1" applyFont="1" applyBorder="1"/>
    <xf numFmtId="49" fontId="21" fillId="0" borderId="10" xfId="0" applyNumberFormat="1" applyFont="1" applyBorder="1" applyAlignment="1"/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/>
    <xf numFmtId="0" fontId="21" fillId="0" borderId="10" xfId="0" applyFont="1" applyBorder="1" applyAlignment="1">
      <alignment horizontal="left"/>
    </xf>
    <xf numFmtId="0" fontId="21" fillId="24" borderId="10" xfId="0" applyFont="1" applyFill="1" applyBorder="1"/>
    <xf numFmtId="49" fontId="21" fillId="24" borderId="10" xfId="0" applyNumberFormat="1" applyFont="1" applyFill="1" applyBorder="1"/>
    <xf numFmtId="4" fontId="21" fillId="24" borderId="10" xfId="0" applyNumberFormat="1" applyFont="1" applyFill="1" applyBorder="1" applyAlignment="1">
      <alignment horizontal="right"/>
    </xf>
    <xf numFmtId="49" fontId="21" fillId="28" borderId="10" xfId="0" applyNumberFormat="1" applyFont="1" applyFill="1" applyBorder="1" applyAlignment="1"/>
    <xf numFmtId="4" fontId="25" fillId="27" borderId="10" xfId="0" applyNumberFormat="1" applyFont="1" applyFill="1" applyBorder="1" applyAlignment="1">
      <alignment horizontal="right"/>
    </xf>
    <xf numFmtId="4" fontId="25" fillId="29" borderId="10" xfId="0" applyNumberFormat="1" applyFont="1" applyFill="1" applyBorder="1" applyAlignment="1">
      <alignment horizontal="right"/>
    </xf>
    <xf numFmtId="4" fontId="25" fillId="26" borderId="10" xfId="0" applyNumberFormat="1" applyFont="1" applyFill="1" applyBorder="1" applyAlignment="1">
      <alignment horizontal="right"/>
    </xf>
    <xf numFmtId="4" fontId="20" fillId="29" borderId="10" xfId="0" applyNumberFormat="1" applyFont="1" applyFill="1" applyBorder="1" applyAlignment="1">
      <alignment horizontal="right" vertical="center" wrapText="1"/>
    </xf>
    <xf numFmtId="4" fontId="25" fillId="36" borderId="10" xfId="0" applyNumberFormat="1" applyFont="1" applyFill="1" applyBorder="1" applyAlignment="1"/>
    <xf numFmtId="4" fontId="25" fillId="38" borderId="10" xfId="0" applyNumberFormat="1" applyFont="1" applyFill="1" applyBorder="1" applyAlignment="1"/>
    <xf numFmtId="4" fontId="25" fillId="30" borderId="10" xfId="0" applyNumberFormat="1" applyFont="1" applyFill="1" applyBorder="1" applyAlignment="1">
      <alignment horizontal="right"/>
    </xf>
    <xf numFmtId="0" fontId="21" fillId="0" borderId="10" xfId="0" applyFont="1" applyBorder="1"/>
    <xf numFmtId="4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4" fontId="21" fillId="28" borderId="10" xfId="0" applyNumberFormat="1" applyFont="1" applyFill="1" applyBorder="1" applyAlignment="1">
      <alignment horizontal="right" vertical="center"/>
    </xf>
    <xf numFmtId="0" fontId="18" fillId="0" borderId="10" xfId="0" applyFont="1" applyBorder="1"/>
    <xf numFmtId="49" fontId="18" fillId="0" borderId="10" xfId="0" applyNumberFormat="1" applyFont="1" applyBorder="1"/>
    <xf numFmtId="4" fontId="18" fillId="0" borderId="10" xfId="0" applyNumberFormat="1" applyFont="1" applyBorder="1" applyAlignment="1">
      <alignment horizontal="right"/>
    </xf>
    <xf numFmtId="4" fontId="20" fillId="29" borderId="10" xfId="0" applyNumberFormat="1" applyFont="1" applyFill="1" applyBorder="1" applyAlignment="1">
      <alignment horizontal="right"/>
    </xf>
    <xf numFmtId="4" fontId="20" fillId="30" borderId="10" xfId="0" applyNumberFormat="1" applyFont="1" applyFill="1" applyBorder="1" applyAlignment="1">
      <alignment horizontal="right"/>
    </xf>
    <xf numFmtId="4" fontId="18" fillId="33" borderId="10" xfId="0" applyNumberFormat="1" applyFont="1" applyFill="1" applyBorder="1" applyAlignment="1"/>
    <xf numFmtId="4" fontId="21" fillId="33" borderId="10" xfId="0" applyNumberFormat="1" applyFont="1" applyFill="1" applyBorder="1" applyAlignment="1"/>
    <xf numFmtId="4" fontId="20" fillId="34" borderId="10" xfId="0" applyNumberFormat="1" applyFont="1" applyFill="1" applyBorder="1" applyAlignment="1">
      <alignment horizontal="right"/>
    </xf>
    <xf numFmtId="4" fontId="20" fillId="39" borderId="10" xfId="0" applyNumberFormat="1" applyFont="1" applyFill="1" applyBorder="1" applyAlignment="1">
      <alignment horizontal="right"/>
    </xf>
    <xf numFmtId="4" fontId="21" fillId="32" borderId="10" xfId="0" applyNumberFormat="1" applyFont="1" applyFill="1" applyBorder="1" applyAlignment="1">
      <alignment horizontal="right"/>
    </xf>
    <xf numFmtId="4" fontId="21" fillId="32" borderId="10" xfId="0" applyNumberFormat="1" applyFont="1" applyFill="1" applyBorder="1" applyAlignment="1"/>
    <xf numFmtId="4" fontId="20" fillId="25" borderId="10" xfId="0" applyNumberFormat="1" applyFont="1" applyFill="1" applyBorder="1" applyAlignment="1"/>
    <xf numFmtId="0" fontId="18" fillId="0" borderId="10" xfId="0" applyFont="1" applyFill="1" applyBorder="1" applyAlignment="1"/>
    <xf numFmtId="49" fontId="18" fillId="0" borderId="10" xfId="0" applyNumberFormat="1" applyFont="1" applyFill="1" applyBorder="1" applyAlignment="1"/>
    <xf numFmtId="0" fontId="18" fillId="0" borderId="10" xfId="0" applyFont="1" applyFill="1" applyBorder="1"/>
    <xf numFmtId="49" fontId="18" fillId="0" borderId="10" xfId="0" applyNumberFormat="1" applyFont="1" applyFill="1" applyBorder="1"/>
    <xf numFmtId="4" fontId="21" fillId="35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/>
    <xf numFmtId="49" fontId="21" fillId="0" borderId="10" xfId="0" applyNumberFormat="1" applyFont="1" applyFill="1" applyBorder="1" applyAlignment="1"/>
    <xf numFmtId="4" fontId="18" fillId="31" borderId="10" xfId="0" applyNumberFormat="1" applyFont="1" applyFill="1" applyBorder="1" applyAlignment="1">
      <alignment horizontal="right"/>
    </xf>
    <xf numFmtId="4" fontId="20" fillId="26" borderId="10" xfId="0" applyNumberFormat="1" applyFont="1" applyFill="1" applyBorder="1" applyAlignment="1"/>
    <xf numFmtId="4" fontId="21" fillId="33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 vertical="center"/>
    </xf>
    <xf numFmtId="4" fontId="18" fillId="31" borderId="10" xfId="0" applyNumberFormat="1" applyFont="1" applyFill="1" applyBorder="1" applyAlignment="1"/>
    <xf numFmtId="49" fontId="18" fillId="0" borderId="10" xfId="0" applyNumberFormat="1" applyFont="1" applyBorder="1" applyAlignment="1">
      <alignment horizontal="left"/>
    </xf>
    <xf numFmtId="4" fontId="20" fillId="37" borderId="10" xfId="0" applyNumberFormat="1" applyFont="1" applyFill="1" applyBorder="1" applyAlignment="1">
      <alignment horizontal="center" vertical="center" wrapText="1"/>
    </xf>
    <xf numFmtId="4" fontId="20" fillId="37" borderId="10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/>
    <xf numFmtId="0" fontId="27" fillId="0" borderId="10" xfId="0" applyFont="1" applyBorder="1"/>
    <xf numFmtId="0" fontId="27" fillId="24" borderId="10" xfId="0" applyFont="1" applyFill="1" applyBorder="1"/>
    <xf numFmtId="0" fontId="27" fillId="28" borderId="10" xfId="0" applyFont="1" applyFill="1" applyBorder="1" applyAlignment="1"/>
    <xf numFmtId="0" fontId="28" fillId="0" borderId="10" xfId="0" applyFont="1" applyBorder="1"/>
    <xf numFmtId="0" fontId="28" fillId="0" borderId="10" xfId="0" applyFont="1" applyFill="1" applyBorder="1" applyAlignment="1"/>
    <xf numFmtId="0" fontId="28" fillId="0" borderId="10" xfId="0" applyFont="1" applyFill="1" applyBorder="1"/>
    <xf numFmtId="49" fontId="28" fillId="0" borderId="10" xfId="0" applyNumberFormat="1" applyFont="1" applyFill="1" applyBorder="1" applyAlignment="1">
      <alignment horizontal="left"/>
    </xf>
    <xf numFmtId="0" fontId="28" fillId="0" borderId="0" xfId="0" applyFont="1"/>
    <xf numFmtId="49" fontId="27" fillId="28" borderId="10" xfId="0" applyNumberFormat="1" applyFont="1" applyFill="1" applyBorder="1" applyAlignment="1"/>
    <xf numFmtId="49" fontId="27" fillId="28" borderId="10" xfId="0" applyNumberFormat="1" applyFont="1" applyFill="1" applyBorder="1" applyAlignment="1">
      <alignment horizontal="left"/>
    </xf>
    <xf numFmtId="0" fontId="27" fillId="0" borderId="10" xfId="0" applyFont="1" applyBorder="1" applyAlignment="1"/>
    <xf numFmtId="0" fontId="28" fillId="0" borderId="10" xfId="0" applyFont="1" applyBorder="1" applyAlignment="1">
      <alignment horizontal="left"/>
    </xf>
    <xf numFmtId="0" fontId="27" fillId="0" borderId="10" xfId="0" applyFont="1" applyFill="1" applyBorder="1" applyAlignment="1"/>
    <xf numFmtId="0" fontId="1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0" fontId="21" fillId="28" borderId="10" xfId="0" applyFont="1" applyFill="1" applyBorder="1" applyAlignment="1">
      <alignment horizontal="left"/>
    </xf>
    <xf numFmtId="0" fontId="21" fillId="0" borderId="10" xfId="0" applyFont="1" applyBorder="1"/>
    <xf numFmtId="0" fontId="1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1" fillId="0" borderId="10" xfId="0" applyFont="1" applyBorder="1"/>
    <xf numFmtId="49" fontId="18" fillId="0" borderId="10" xfId="0" applyNumberFormat="1" applyFont="1" applyBorder="1" applyAlignment="1">
      <alignment horizontal="left"/>
    </xf>
    <xf numFmtId="0" fontId="21" fillId="28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4" fontId="21" fillId="28" borderId="10" xfId="0" applyNumberFormat="1" applyFont="1" applyFill="1" applyBorder="1" applyAlignment="1"/>
    <xf numFmtId="0" fontId="21" fillId="0" borderId="10" xfId="0" applyFont="1" applyBorder="1"/>
    <xf numFmtId="0" fontId="21" fillId="0" borderId="10" xfId="0" applyFont="1" applyBorder="1"/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9" fillId="0" borderId="0" xfId="0" applyFont="1"/>
    <xf numFmtId="4" fontId="29" fillId="0" borderId="0" xfId="0" applyNumberFormat="1" applyFont="1"/>
    <xf numFmtId="4" fontId="18" fillId="0" borderId="0" xfId="0" applyNumberFormat="1" applyFont="1"/>
    <xf numFmtId="4" fontId="18" fillId="32" borderId="11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/>
    <xf numFmtId="4" fontId="18" fillId="0" borderId="0" xfId="0" applyNumberFormat="1" applyFont="1" applyBorder="1"/>
    <xf numFmtId="0" fontId="18" fillId="0" borderId="13" xfId="0" applyFont="1" applyBorder="1" applyAlignment="1"/>
    <xf numFmtId="0" fontId="18" fillId="0" borderId="0" xfId="0" applyFont="1" applyAlignment="1"/>
    <xf numFmtId="4" fontId="18" fillId="24" borderId="13" xfId="0" applyNumberFormat="1" applyFont="1" applyFill="1" applyBorder="1" applyAlignment="1"/>
    <xf numFmtId="4" fontId="18" fillId="24" borderId="13" xfId="0" applyNumberFormat="1" applyFont="1" applyFill="1" applyBorder="1" applyAlignment="1">
      <alignment horizontal="center"/>
    </xf>
    <xf numFmtId="3" fontId="18" fillId="0" borderId="0" xfId="0" applyNumberFormat="1" applyFont="1"/>
    <xf numFmtId="49" fontId="27" fillId="28" borderId="10" xfId="0" applyNumberFormat="1" applyFont="1" applyFill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0" fontId="21" fillId="0" borderId="10" xfId="0" applyFont="1" applyBorder="1"/>
    <xf numFmtId="0" fontId="21" fillId="0" borderId="10" xfId="0" applyFont="1" applyBorder="1"/>
    <xf numFmtId="49" fontId="21" fillId="28" borderId="11" xfId="0" applyNumberFormat="1" applyFont="1" applyFill="1" applyBorder="1" applyAlignment="1">
      <alignment horizontal="left"/>
    </xf>
    <xf numFmtId="49" fontId="21" fillId="28" borderId="12" xfId="0" applyNumberFormat="1" applyFont="1" applyFill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0" fontId="21" fillId="0" borderId="10" xfId="0" applyFont="1" applyBorder="1"/>
    <xf numFmtId="49" fontId="27" fillId="28" borderId="10" xfId="0" applyNumberFormat="1" applyFont="1" applyFill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49" fontId="21" fillId="28" borderId="11" xfId="0" applyNumberFormat="1" applyFont="1" applyFill="1" applyBorder="1" applyAlignment="1">
      <alignment horizontal="left"/>
    </xf>
    <xf numFmtId="49" fontId="21" fillId="28" borderId="12" xfId="0" applyNumberFormat="1" applyFont="1" applyFill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0" fontId="21" fillId="0" borderId="10" xfId="0" applyFont="1" applyBorder="1"/>
    <xf numFmtId="49" fontId="27" fillId="28" borderId="10" xfId="0" applyNumberFormat="1" applyFont="1" applyFill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49" fontId="21" fillId="28" borderId="11" xfId="0" applyNumberFormat="1" applyFont="1" applyFill="1" applyBorder="1" applyAlignment="1">
      <alignment horizontal="left"/>
    </xf>
    <xf numFmtId="49" fontId="21" fillId="28" borderId="12" xfId="0" applyNumberFormat="1" applyFont="1" applyFill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0" fontId="21" fillId="28" borderId="10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0" xfId="0" applyFont="1" applyBorder="1"/>
    <xf numFmtId="0" fontId="21" fillId="0" borderId="10" xfId="0" applyFont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0" xfId="0" applyFont="1" applyBorder="1"/>
    <xf numFmtId="0" fontId="21" fillId="28" borderId="10" xfId="0" applyFont="1" applyFill="1" applyBorder="1" applyAlignment="1">
      <alignment horizontal="left"/>
    </xf>
    <xf numFmtId="49" fontId="27" fillId="28" borderId="10" xfId="0" applyNumberFormat="1" applyFont="1" applyFill="1" applyBorder="1" applyAlignment="1">
      <alignment horizontal="left"/>
    </xf>
    <xf numFmtId="49" fontId="21" fillId="31" borderId="10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7" fillId="0" borderId="10" xfId="0" applyFont="1" applyFill="1" applyBorder="1" applyAlignment="1"/>
    <xf numFmtId="0" fontId="21" fillId="0" borderId="10" xfId="0" applyFont="1" applyFill="1" applyBorder="1" applyAlignment="1"/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49" fontId="21" fillId="28" borderId="11" xfId="0" applyNumberFormat="1" applyFont="1" applyFill="1" applyBorder="1" applyAlignment="1">
      <alignment horizontal="left"/>
    </xf>
    <xf numFmtId="49" fontId="21" fillId="28" borderId="12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49" fontId="27" fillId="28" borderId="10" xfId="0" applyNumberFormat="1" applyFont="1" applyFill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1" fillId="28" borderId="11" xfId="0" applyFont="1" applyFill="1" applyBorder="1" applyAlignment="1">
      <alignment horizontal="left"/>
    </xf>
    <xf numFmtId="0" fontId="21" fillId="28" borderId="12" xfId="0" applyFont="1" applyFill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0" xfId="0" applyFont="1" applyBorder="1" applyAlignment="1"/>
    <xf numFmtId="0" fontId="21" fillId="0" borderId="10" xfId="0" applyFont="1" applyBorder="1"/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1" fillId="28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7" fillId="0" borderId="10" xfId="0" applyFont="1" applyBorder="1" applyAlignment="1"/>
    <xf numFmtId="4" fontId="20" fillId="27" borderId="10" xfId="0" applyNumberFormat="1" applyFont="1" applyFill="1" applyBorder="1" applyAlignment="1"/>
    <xf numFmtId="49" fontId="27" fillId="0" borderId="10" xfId="0" applyNumberFormat="1" applyFont="1" applyFill="1" applyBorder="1"/>
    <xf numFmtId="49" fontId="21" fillId="0" borderId="10" xfId="0" applyNumberFormat="1" applyFont="1" applyFill="1" applyBorder="1" applyAlignment="1"/>
    <xf numFmtId="49" fontId="21" fillId="31" borderId="11" xfId="0" applyNumberFormat="1" applyFont="1" applyFill="1" applyBorder="1" applyAlignment="1">
      <alignment horizontal="left"/>
    </xf>
    <xf numFmtId="49" fontId="21" fillId="31" borderId="12" xfId="0" applyNumberFormat="1" applyFont="1" applyFill="1" applyBorder="1" applyAlignment="1">
      <alignment horizontal="left"/>
    </xf>
    <xf numFmtId="0" fontId="18" fillId="28" borderId="10" xfId="0" applyFont="1" applyFill="1" applyBorder="1" applyAlignment="1"/>
    <xf numFmtId="0" fontId="18" fillId="31" borderId="10" xfId="0" applyFont="1" applyFill="1" applyBorder="1" applyAlignment="1"/>
    <xf numFmtId="49" fontId="18" fillId="28" borderId="10" xfId="0" applyNumberFormat="1" applyFont="1" applyFill="1" applyBorder="1" applyAlignment="1"/>
    <xf numFmtId="49" fontId="18" fillId="31" borderId="10" xfId="0" applyNumberFormat="1" applyFont="1" applyFill="1" applyBorder="1" applyAlignment="1"/>
    <xf numFmtId="49" fontId="18" fillId="31" borderId="10" xfId="0" applyNumberFormat="1" applyFont="1" applyFill="1" applyBorder="1" applyAlignment="1">
      <alignment horizontal="right"/>
    </xf>
    <xf numFmtId="49" fontId="18" fillId="31" borderId="11" xfId="0" applyNumberFormat="1" applyFont="1" applyFill="1" applyBorder="1" applyAlignment="1">
      <alignment horizontal="left"/>
    </xf>
    <xf numFmtId="49" fontId="18" fillId="31" borderId="12" xfId="0" applyNumberFormat="1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49" fontId="18" fillId="28" borderId="11" xfId="0" applyNumberFormat="1" applyFont="1" applyFill="1" applyBorder="1" applyAlignment="1">
      <alignment horizontal="left"/>
    </xf>
    <xf numFmtId="49" fontId="18" fillId="28" borderId="12" xfId="0" applyNumberFormat="1" applyFont="1" applyFill="1" applyBorder="1" applyAlignment="1">
      <alignment horizontal="left"/>
    </xf>
    <xf numFmtId="49" fontId="18" fillId="31" borderId="11" xfId="0" applyNumberFormat="1" applyFont="1" applyFill="1" applyBorder="1" applyAlignment="1">
      <alignment horizontal="left"/>
    </xf>
    <xf numFmtId="49" fontId="18" fillId="31" borderId="12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49" fontId="21" fillId="28" borderId="11" xfId="0" applyNumberFormat="1" applyFont="1" applyFill="1" applyBorder="1" applyAlignment="1">
      <alignment horizontal="left"/>
    </xf>
    <xf numFmtId="49" fontId="21" fillId="28" borderId="12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/>
    <xf numFmtId="0" fontId="21" fillId="0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0" fontId="21" fillId="28" borderId="11" xfId="0" applyFont="1" applyFill="1" applyBorder="1" applyAlignment="1">
      <alignment horizontal="left"/>
    </xf>
    <xf numFmtId="0" fontId="21" fillId="28" borderId="12" xfId="0" applyFont="1" applyFill="1" applyBorder="1" applyAlignment="1">
      <alignment horizontal="left"/>
    </xf>
    <xf numFmtId="0" fontId="21" fillId="28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/>
    <xf numFmtId="0" fontId="21" fillId="0" borderId="10" xfId="0" applyFont="1" applyBorder="1"/>
    <xf numFmtId="0" fontId="21" fillId="0" borderId="10" xfId="0" applyFont="1" applyFill="1" applyBorder="1" applyAlignment="1">
      <alignment horizontal="right"/>
    </xf>
    <xf numFmtId="4" fontId="18" fillId="24" borderId="0" xfId="0" applyNumberFormat="1" applyFont="1" applyFill="1" applyBorder="1" applyAlignment="1"/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49" fontId="21" fillId="28" borderId="11" xfId="0" applyNumberFormat="1" applyFont="1" applyFill="1" applyBorder="1" applyAlignment="1">
      <alignment horizontal="left"/>
    </xf>
    <xf numFmtId="49" fontId="21" fillId="28" borderId="12" xfId="0" applyNumberFormat="1" applyFont="1" applyFill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0" fontId="21" fillId="0" borderId="10" xfId="0" applyFont="1" applyBorder="1"/>
    <xf numFmtId="0" fontId="21" fillId="28" borderId="10" xfId="0" applyFont="1" applyFill="1" applyBorder="1" applyAlignment="1">
      <alignment horizontal="left"/>
    </xf>
    <xf numFmtId="0" fontId="21" fillId="28" borderId="10" xfId="0" applyFont="1" applyFill="1" applyBorder="1" applyAlignment="1"/>
    <xf numFmtId="0" fontId="18" fillId="31" borderId="10" xfId="0" applyFont="1" applyFill="1" applyBorder="1" applyAlignment="1">
      <alignment horizontal="left"/>
    </xf>
    <xf numFmtId="49" fontId="18" fillId="31" borderId="10" xfId="0" applyNumberFormat="1" applyFont="1" applyFill="1" applyBorder="1" applyAlignment="1">
      <alignment horizontal="left"/>
    </xf>
    <xf numFmtId="0" fontId="18" fillId="31" borderId="11" xfId="0" applyFont="1" applyFill="1" applyBorder="1" applyAlignment="1">
      <alignment horizontal="left"/>
    </xf>
    <xf numFmtId="0" fontId="18" fillId="31" borderId="12" xfId="0" applyFont="1" applyFill="1" applyBorder="1" applyAlignment="1">
      <alignment horizontal="left"/>
    </xf>
    <xf numFmtId="4" fontId="25" fillId="38" borderId="10" xfId="0" applyNumberFormat="1" applyFont="1" applyFill="1" applyBorder="1" applyAlignment="1">
      <alignment horizontal="right"/>
    </xf>
    <xf numFmtId="4" fontId="25" fillId="36" borderId="10" xfId="0" applyNumberFormat="1" applyFont="1" applyFill="1" applyBorder="1" applyAlignment="1">
      <alignment horizontal="right"/>
    </xf>
    <xf numFmtId="49" fontId="20" fillId="0" borderId="10" xfId="0" applyNumberFormat="1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4" fontId="18" fillId="31" borderId="16" xfId="0" applyNumberFormat="1" applyFont="1" applyFill="1" applyBorder="1" applyAlignment="1">
      <alignment horizontal="center" vertical="center"/>
    </xf>
    <xf numFmtId="49" fontId="21" fillId="28" borderId="10" xfId="0" applyNumberFormat="1" applyFont="1" applyFill="1" applyBorder="1" applyAlignment="1">
      <alignment horizontal="left"/>
    </xf>
    <xf numFmtId="49" fontId="27" fillId="28" borderId="10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0" xfId="0" applyFont="1" applyBorder="1"/>
    <xf numFmtId="4" fontId="18" fillId="31" borderId="16" xfId="0" applyNumberFormat="1" applyFont="1" applyFill="1" applyBorder="1" applyAlignment="1">
      <alignment vertical="center"/>
    </xf>
    <xf numFmtId="4" fontId="18" fillId="31" borderId="10" xfId="0" applyNumberFormat="1" applyFont="1" applyFill="1" applyBorder="1" applyAlignment="1">
      <alignment vertical="center"/>
    </xf>
    <xf numFmtId="4" fontId="18" fillId="31" borderId="16" xfId="0" applyNumberFormat="1" applyFont="1" applyFill="1" applyBorder="1" applyAlignment="1">
      <alignment horizontal="right" vertical="center"/>
    </xf>
    <xf numFmtId="49" fontId="21" fillId="28" borderId="10" xfId="0" applyNumberFormat="1" applyFont="1" applyFill="1" applyBorder="1" applyAlignment="1">
      <alignment horizontal="left"/>
    </xf>
    <xf numFmtId="49" fontId="27" fillId="28" borderId="10" xfId="0" applyNumberFormat="1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0" xfId="0" applyFont="1" applyBorder="1"/>
    <xf numFmtId="4" fontId="18" fillId="0" borderId="10" xfId="0" applyNumberFormat="1" applyFont="1" applyFill="1" applyBorder="1" applyAlignment="1"/>
    <xf numFmtId="4" fontId="18" fillId="0" borderId="10" xfId="0" applyNumberFormat="1" applyFont="1" applyFill="1" applyBorder="1" applyAlignment="1">
      <alignment vertical="center"/>
    </xf>
    <xf numFmtId="4" fontId="18" fillId="0" borderId="16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0" fontId="20" fillId="40" borderId="10" xfId="0" applyFont="1" applyFill="1" applyBorder="1" applyAlignment="1">
      <alignment horizontal="center" vertical="center" textRotation="90" wrapText="1"/>
    </xf>
    <xf numFmtId="0" fontId="20" fillId="41" borderId="10" xfId="0" applyFont="1" applyFill="1" applyBorder="1" applyAlignment="1">
      <alignment horizontal="center" vertical="center" textRotation="90" wrapText="1"/>
    </xf>
    <xf numFmtId="4" fontId="20" fillId="42" borderId="10" xfId="0" applyNumberFormat="1" applyFont="1" applyFill="1" applyBorder="1" applyAlignment="1">
      <alignment horizontal="center" vertical="center" textRotation="90" wrapText="1"/>
    </xf>
    <xf numFmtId="4" fontId="20" fillId="43" borderId="10" xfId="0" applyNumberFormat="1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49" fontId="18" fillId="31" borderId="11" xfId="0" applyNumberFormat="1" applyFont="1" applyFill="1" applyBorder="1" applyAlignment="1">
      <alignment horizontal="left"/>
    </xf>
    <xf numFmtId="49" fontId="18" fillId="31" borderId="12" xfId="0" applyNumberFormat="1" applyFont="1" applyFill="1" applyBorder="1" applyAlignment="1">
      <alignment horizontal="left"/>
    </xf>
    <xf numFmtId="0" fontId="21" fillId="0" borderId="10" xfId="0" applyFont="1" applyBorder="1"/>
    <xf numFmtId="49" fontId="21" fillId="28" borderId="10" xfId="0" applyNumberFormat="1" applyFont="1" applyFill="1" applyBorder="1" applyAlignment="1">
      <alignment horizontal="left"/>
    </xf>
    <xf numFmtId="49" fontId="27" fillId="28" borderId="10" xfId="0" applyNumberFormat="1" applyFont="1" applyFill="1" applyBorder="1" applyAlignment="1">
      <alignment horizontal="left"/>
    </xf>
    <xf numFmtId="0" fontId="21" fillId="28" borderId="10" xfId="0" applyFont="1" applyFill="1" applyBorder="1" applyAlignment="1">
      <alignment horizontal="left"/>
    </xf>
    <xf numFmtId="0" fontId="28" fillId="0" borderId="0" xfId="0" applyFont="1" applyBorder="1"/>
    <xf numFmtId="0" fontId="18" fillId="28" borderId="0" xfId="0" applyFont="1" applyFill="1" applyBorder="1"/>
    <xf numFmtId="0" fontId="23" fillId="24" borderId="0" xfId="0" applyFont="1" applyFill="1" applyBorder="1" applyAlignment="1">
      <alignment wrapText="1"/>
    </xf>
    <xf numFmtId="0" fontId="18" fillId="0" borderId="13" xfId="0" applyFont="1" applyBorder="1"/>
    <xf numFmtId="4" fontId="25" fillId="28" borderId="13" xfId="0" applyNumberFormat="1" applyFont="1" applyFill="1" applyBorder="1" applyAlignment="1">
      <alignment horizontal="right"/>
    </xf>
    <xf numFmtId="49" fontId="21" fillId="28" borderId="10" xfId="0" applyNumberFormat="1" applyFont="1" applyFill="1" applyBorder="1" applyAlignment="1">
      <alignment horizontal="left"/>
    </xf>
    <xf numFmtId="49" fontId="27" fillId="28" borderId="10" xfId="0" applyNumberFormat="1" applyFont="1" applyFill="1" applyBorder="1" applyAlignment="1">
      <alignment horizontal="left"/>
    </xf>
    <xf numFmtId="4" fontId="20" fillId="44" borderId="10" xfId="0" applyNumberFormat="1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left"/>
    </xf>
    <xf numFmtId="0" fontId="21" fillId="0" borderId="10" xfId="0" applyFont="1" applyFill="1" applyBorder="1" applyAlignment="1"/>
    <xf numFmtId="0" fontId="21" fillId="0" borderId="10" xfId="0" applyFont="1" applyBorder="1" applyAlignment="1">
      <alignment horizontal="left"/>
    </xf>
    <xf numFmtId="49" fontId="21" fillId="28" borderId="10" xfId="0" applyNumberFormat="1" applyFont="1" applyFill="1" applyBorder="1" applyAlignment="1">
      <alignment horizontal="left"/>
    </xf>
    <xf numFmtId="0" fontId="21" fillId="28" borderId="11" xfId="0" applyFont="1" applyFill="1" applyBorder="1" applyAlignment="1">
      <alignment horizontal="left"/>
    </xf>
    <xf numFmtId="0" fontId="21" fillId="28" borderId="12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49" fontId="21" fillId="28" borderId="11" xfId="0" applyNumberFormat="1" applyFont="1" applyFill="1" applyBorder="1" applyAlignment="1">
      <alignment horizontal="left"/>
    </xf>
    <xf numFmtId="49" fontId="21" fillId="28" borderId="12" xfId="0" applyNumberFormat="1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4" fontId="18" fillId="31" borderId="15" xfId="0" applyNumberFormat="1" applyFont="1" applyFill="1" applyBorder="1" applyAlignment="1">
      <alignment horizontal="center" vertical="center"/>
    </xf>
    <xf numFmtId="4" fontId="18" fillId="31" borderId="16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left"/>
    </xf>
    <xf numFmtId="0" fontId="18" fillId="31" borderId="11" xfId="0" applyFont="1" applyFill="1" applyBorder="1" applyAlignment="1">
      <alignment horizontal="left"/>
    </xf>
    <xf numFmtId="0" fontId="18" fillId="31" borderId="12" xfId="0" applyFont="1" applyFill="1" applyBorder="1" applyAlignment="1">
      <alignment horizontal="left"/>
    </xf>
    <xf numFmtId="49" fontId="20" fillId="29" borderId="10" xfId="0" applyNumberFormat="1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5" fillId="36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25" borderId="10" xfId="0" applyFont="1" applyFill="1" applyBorder="1" applyAlignment="1">
      <alignment horizontal="left"/>
    </xf>
    <xf numFmtId="0" fontId="25" fillId="3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0" fillId="26" borderId="11" xfId="0" applyFont="1" applyFill="1" applyBorder="1" applyAlignment="1">
      <alignment horizontal="left"/>
    </xf>
    <xf numFmtId="0" fontId="20" fillId="26" borderId="14" xfId="0" applyFont="1" applyFill="1" applyBorder="1" applyAlignment="1">
      <alignment horizontal="left"/>
    </xf>
    <xf numFmtId="0" fontId="20" fillId="26" borderId="12" xfId="0" applyFont="1" applyFill="1" applyBorder="1" applyAlignment="1">
      <alignment horizontal="left"/>
    </xf>
    <xf numFmtId="49" fontId="18" fillId="28" borderId="11" xfId="0" applyNumberFormat="1" applyFont="1" applyFill="1" applyBorder="1" applyAlignment="1">
      <alignment horizontal="left"/>
    </xf>
    <xf numFmtId="49" fontId="18" fillId="28" borderId="12" xfId="0" applyNumberFormat="1" applyFont="1" applyFill="1" applyBorder="1" applyAlignment="1">
      <alignment horizontal="left"/>
    </xf>
    <xf numFmtId="49" fontId="18" fillId="31" borderId="11" xfId="0" applyNumberFormat="1" applyFont="1" applyFill="1" applyBorder="1" applyAlignment="1">
      <alignment horizontal="left"/>
    </xf>
    <xf numFmtId="49" fontId="18" fillId="31" borderId="12" xfId="0" applyNumberFormat="1" applyFont="1" applyFill="1" applyBorder="1" applyAlignment="1">
      <alignment horizontal="left"/>
    </xf>
    <xf numFmtId="49" fontId="27" fillId="28" borderId="11" xfId="0" applyNumberFormat="1" applyFont="1" applyFill="1" applyBorder="1" applyAlignment="1">
      <alignment horizontal="left"/>
    </xf>
    <xf numFmtId="49" fontId="27" fillId="28" borderId="12" xfId="0" applyNumberFormat="1" applyFont="1" applyFill="1" applyBorder="1" applyAlignment="1">
      <alignment horizontal="left"/>
    </xf>
    <xf numFmtId="0" fontId="21" fillId="24" borderId="10" xfId="0" applyFont="1" applyFill="1" applyBorder="1" applyAlignment="1"/>
    <xf numFmtId="0" fontId="25" fillId="29" borderId="10" xfId="0" applyFont="1" applyFill="1" applyBorder="1" applyAlignment="1"/>
    <xf numFmtId="0" fontId="20" fillId="29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49" fontId="20" fillId="37" borderId="10" xfId="0" applyNumberFormat="1" applyFont="1" applyFill="1" applyBorder="1" applyAlignment="1">
      <alignment horizontal="left" vertical="center"/>
    </xf>
    <xf numFmtId="49" fontId="20" fillId="29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/>
    <xf numFmtId="49" fontId="21" fillId="0" borderId="11" xfId="0" applyNumberFormat="1" applyFont="1" applyFill="1" applyBorder="1" applyAlignment="1">
      <alignment horizontal="left"/>
    </xf>
    <xf numFmtId="49" fontId="21" fillId="0" borderId="12" xfId="0" applyNumberFormat="1" applyFont="1" applyFill="1" applyBorder="1" applyAlignment="1">
      <alignment horizontal="left"/>
    </xf>
    <xf numFmtId="0" fontId="25" fillId="29" borderId="10" xfId="0" applyFont="1" applyFill="1" applyBorder="1" applyAlignment="1">
      <alignment horizontal="left"/>
    </xf>
    <xf numFmtId="0" fontId="20" fillId="30" borderId="10" xfId="0" applyFont="1" applyFill="1" applyBorder="1" applyAlignment="1">
      <alignment horizontal="left"/>
    </xf>
    <xf numFmtId="0" fontId="25" fillId="26" borderId="10" xfId="0" applyFont="1" applyFill="1" applyBorder="1" applyAlignment="1">
      <alignment horizontal="left"/>
    </xf>
    <xf numFmtId="0" fontId="21" fillId="0" borderId="10" xfId="0" applyFont="1" applyBorder="1"/>
    <xf numFmtId="0" fontId="25" fillId="27" borderId="11" xfId="0" applyFont="1" applyFill="1" applyBorder="1" applyAlignment="1">
      <alignment horizontal="left"/>
    </xf>
    <xf numFmtId="0" fontId="25" fillId="27" borderId="14" xfId="0" applyFont="1" applyFill="1" applyBorder="1" applyAlignment="1">
      <alignment horizontal="left"/>
    </xf>
    <xf numFmtId="0" fontId="25" fillId="27" borderId="12" xfId="0" applyFont="1" applyFill="1" applyBorder="1" applyAlignment="1">
      <alignment horizontal="left"/>
    </xf>
    <xf numFmtId="0" fontId="20" fillId="27" borderId="10" xfId="0" applyFont="1" applyFill="1" applyBorder="1" applyAlignment="1">
      <alignment horizontal="left"/>
    </xf>
    <xf numFmtId="0" fontId="20" fillId="36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9" fontId="27" fillId="28" borderId="10" xfId="0" applyNumberFormat="1" applyFont="1" applyFill="1" applyBorder="1" applyAlignment="1">
      <alignment horizontal="left"/>
    </xf>
    <xf numFmtId="49" fontId="20" fillId="37" borderId="11" xfId="0" applyNumberFormat="1" applyFont="1" applyFill="1" applyBorder="1" applyAlignment="1">
      <alignment horizontal="left" vertical="center"/>
    </xf>
    <xf numFmtId="49" fontId="20" fillId="37" borderId="14" xfId="0" applyNumberFormat="1" applyFont="1" applyFill="1" applyBorder="1" applyAlignment="1">
      <alignment horizontal="left" vertical="center"/>
    </xf>
    <xf numFmtId="49" fontId="20" fillId="37" borderId="12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/>
    <xf numFmtId="49" fontId="21" fillId="31" borderId="11" xfId="0" applyNumberFormat="1" applyFont="1" applyFill="1" applyBorder="1" applyAlignment="1">
      <alignment horizontal="left"/>
    </xf>
    <xf numFmtId="49" fontId="21" fillId="31" borderId="12" xfId="0" applyNumberFormat="1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1" fillId="28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/>
    </xf>
    <xf numFmtId="4" fontId="18" fillId="0" borderId="15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/>
    <xf numFmtId="0" fontId="21" fillId="0" borderId="12" xfId="0" applyFont="1" applyFill="1" applyBorder="1" applyAlignment="1"/>
  </cellXfs>
  <cellStyles count="4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Titul" xfId="30" builtinId="15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1"/>
  <sheetViews>
    <sheetView tabSelected="1" topLeftCell="B1" zoomScale="118" zoomScaleNormal="118" workbookViewId="0">
      <pane ySplit="2" topLeftCell="A3" activePane="bottomLeft" state="frozen"/>
      <selection pane="bottomLeft" activeCell="M486" sqref="M486"/>
    </sheetView>
  </sheetViews>
  <sheetFormatPr defaultColWidth="11.5703125" defaultRowHeight="11.25" x14ac:dyDescent="0.2"/>
  <cols>
    <col min="1" max="1" width="2.140625" style="1" hidden="1" customWidth="1"/>
    <col min="2" max="2" width="4.85546875" style="1" customWidth="1"/>
    <col min="3" max="3" width="5.85546875" style="1" customWidth="1"/>
    <col min="4" max="4" width="4.7109375" style="1" customWidth="1"/>
    <col min="5" max="5" width="3" style="97" customWidth="1"/>
    <col min="6" max="6" width="7.85546875" style="97" customWidth="1"/>
    <col min="7" max="7" width="11.5703125" style="1"/>
    <col min="8" max="8" width="9.5703125" style="1" customWidth="1"/>
    <col min="9" max="11" width="9.7109375" style="1" customWidth="1"/>
    <col min="12" max="12" width="9.85546875" style="1" customWidth="1"/>
    <col min="13" max="13" width="10.7109375" style="1" customWidth="1"/>
    <col min="14" max="14" width="10.42578125" style="2" customWidth="1"/>
    <col min="15" max="15" width="11.7109375" style="1" customWidth="1"/>
    <col min="16" max="16" width="10.5703125" style="1" customWidth="1"/>
    <col min="17" max="17" width="11.5703125" style="1"/>
    <col min="18" max="18" width="13.42578125" style="1" customWidth="1"/>
    <col min="19" max="16384" width="11.5703125" style="1"/>
  </cols>
  <sheetData>
    <row r="1" spans="1:22" ht="12" customHeight="1" x14ac:dyDescent="0.2">
      <c r="A1" s="345" t="s">
        <v>321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22" ht="93" customHeight="1" x14ac:dyDescent="0.2">
      <c r="A2" s="17" t="s">
        <v>0</v>
      </c>
      <c r="B2" s="243" t="s">
        <v>1</v>
      </c>
      <c r="C2" s="244" t="s">
        <v>2</v>
      </c>
      <c r="D2" s="244" t="s">
        <v>3</v>
      </c>
      <c r="E2" s="244" t="s">
        <v>4</v>
      </c>
      <c r="F2" s="244" t="s">
        <v>5</v>
      </c>
      <c r="G2" s="346" t="s">
        <v>6</v>
      </c>
      <c r="H2" s="346"/>
      <c r="I2" s="266" t="s">
        <v>107</v>
      </c>
      <c r="J2" s="266" t="s">
        <v>322</v>
      </c>
      <c r="K2" s="267" t="s">
        <v>324</v>
      </c>
      <c r="L2" s="267" t="s">
        <v>325</v>
      </c>
      <c r="M2" s="288" t="s">
        <v>348</v>
      </c>
      <c r="N2" s="268" t="s">
        <v>326</v>
      </c>
      <c r="O2" s="269" t="s">
        <v>108</v>
      </c>
      <c r="P2" s="269" t="s">
        <v>338</v>
      </c>
      <c r="Q2" s="131"/>
    </row>
    <row r="3" spans="1:22" ht="31.5" customHeight="1" x14ac:dyDescent="0.2">
      <c r="A3" s="331" t="s">
        <v>113</v>
      </c>
      <c r="B3" s="331"/>
      <c r="C3" s="331"/>
      <c r="D3" s="331"/>
      <c r="E3" s="331"/>
      <c r="F3" s="331"/>
      <c r="G3" s="331"/>
      <c r="H3" s="331"/>
      <c r="I3" s="88">
        <f t="shared" ref="I3:P3" si="0">I4+I95+I98</f>
        <v>177824.41999999998</v>
      </c>
      <c r="J3" s="88">
        <f t="shared" si="0"/>
        <v>160345.39000000004</v>
      </c>
      <c r="K3" s="88">
        <f t="shared" si="0"/>
        <v>140504</v>
      </c>
      <c r="L3" s="88">
        <f t="shared" si="0"/>
        <v>140504</v>
      </c>
      <c r="M3" s="88">
        <f t="shared" si="0"/>
        <v>166584.67000000001</v>
      </c>
      <c r="N3" s="88">
        <f t="shared" si="0"/>
        <v>141123</v>
      </c>
      <c r="O3" s="88">
        <f t="shared" si="0"/>
        <v>205326</v>
      </c>
      <c r="P3" s="88">
        <f t="shared" si="0"/>
        <v>205326</v>
      </c>
      <c r="Q3" s="123"/>
      <c r="S3" s="7"/>
      <c r="T3" s="7"/>
      <c r="U3" s="7"/>
      <c r="V3" s="7"/>
    </row>
    <row r="4" spans="1:22" ht="12.75" customHeight="1" x14ac:dyDescent="0.2">
      <c r="A4" s="328" t="s">
        <v>40</v>
      </c>
      <c r="B4" s="328"/>
      <c r="C4" s="328"/>
      <c r="D4" s="328"/>
      <c r="E4" s="328"/>
      <c r="F4" s="328"/>
      <c r="G4" s="328"/>
      <c r="H4" s="328"/>
      <c r="I4" s="18">
        <f t="shared" ref="I4:P4" si="1">I5+I74+I80</f>
        <v>163830.74</v>
      </c>
      <c r="J4" s="18">
        <f t="shared" si="1"/>
        <v>146970.09000000003</v>
      </c>
      <c r="K4" s="18">
        <f t="shared" si="1"/>
        <v>125057</v>
      </c>
      <c r="L4" s="18">
        <f t="shared" si="1"/>
        <v>125057</v>
      </c>
      <c r="M4" s="18">
        <f t="shared" si="1"/>
        <v>143068.25</v>
      </c>
      <c r="N4" s="18">
        <f t="shared" si="1"/>
        <v>126417</v>
      </c>
      <c r="O4" s="18">
        <f t="shared" si="1"/>
        <v>190620</v>
      </c>
      <c r="P4" s="18">
        <f t="shared" si="1"/>
        <v>190620</v>
      </c>
      <c r="S4" s="282"/>
      <c r="T4" s="282"/>
      <c r="U4" s="282"/>
      <c r="V4" s="282"/>
    </row>
    <row r="5" spans="1:22" ht="12.75" customHeight="1" x14ac:dyDescent="0.2">
      <c r="A5" s="343" t="s">
        <v>114</v>
      </c>
      <c r="B5" s="343"/>
      <c r="C5" s="343"/>
      <c r="D5" s="343"/>
      <c r="E5" s="343"/>
      <c r="F5" s="343"/>
      <c r="G5" s="343"/>
      <c r="H5" s="343"/>
      <c r="I5" s="190">
        <f t="shared" ref="I5:P5" si="2">I6+I71</f>
        <v>162602.6</v>
      </c>
      <c r="J5" s="190">
        <f t="shared" si="2"/>
        <v>144899.09000000003</v>
      </c>
      <c r="K5" s="190">
        <f t="shared" si="2"/>
        <v>124315</v>
      </c>
      <c r="L5" s="190">
        <f t="shared" si="2"/>
        <v>124315</v>
      </c>
      <c r="M5" s="190">
        <f t="shared" si="2"/>
        <v>141288.75</v>
      </c>
      <c r="N5" s="190">
        <f t="shared" si="2"/>
        <v>125675</v>
      </c>
      <c r="O5" s="190">
        <f t="shared" si="2"/>
        <v>189878</v>
      </c>
      <c r="P5" s="190">
        <f t="shared" si="2"/>
        <v>189878</v>
      </c>
      <c r="S5" s="282"/>
      <c r="T5" s="282"/>
      <c r="U5" s="282"/>
      <c r="V5" s="282"/>
    </row>
    <row r="6" spans="1:22" ht="12.75" customHeight="1" x14ac:dyDescent="0.2">
      <c r="A6" s="344" t="s">
        <v>65</v>
      </c>
      <c r="B6" s="344"/>
      <c r="C6" s="344"/>
      <c r="D6" s="344"/>
      <c r="E6" s="344"/>
      <c r="F6" s="344"/>
      <c r="G6" s="344"/>
      <c r="H6" s="344"/>
      <c r="I6" s="19">
        <f t="shared" ref="I6:P6" si="3">I7+I12+I23+I66+I69</f>
        <v>134138.6</v>
      </c>
      <c r="J6" s="19">
        <f t="shared" si="3"/>
        <v>116498.09000000001</v>
      </c>
      <c r="K6" s="19">
        <f t="shared" si="3"/>
        <v>124315</v>
      </c>
      <c r="L6" s="19">
        <f t="shared" si="3"/>
        <v>124315</v>
      </c>
      <c r="M6" s="19">
        <f t="shared" si="3"/>
        <v>141288.75</v>
      </c>
      <c r="N6" s="19">
        <f t="shared" si="3"/>
        <v>125675</v>
      </c>
      <c r="O6" s="19">
        <f t="shared" si="3"/>
        <v>189878</v>
      </c>
      <c r="P6" s="19">
        <f t="shared" si="3"/>
        <v>189878</v>
      </c>
      <c r="S6" s="282"/>
      <c r="T6" s="282"/>
      <c r="U6" s="282"/>
      <c r="V6" s="282"/>
    </row>
    <row r="7" spans="1:22" ht="12.75" customHeight="1" x14ac:dyDescent="0.2">
      <c r="A7" s="314" t="s">
        <v>66</v>
      </c>
      <c r="B7" s="314"/>
      <c r="C7" s="314"/>
      <c r="D7" s="314"/>
      <c r="E7" s="314"/>
      <c r="F7" s="314"/>
      <c r="G7" s="314"/>
      <c r="H7" s="314"/>
      <c r="I7" s="20">
        <f t="shared" ref="I7:P7" si="4">SUM(I8:I11)</f>
        <v>57326.81</v>
      </c>
      <c r="J7" s="20">
        <f t="shared" si="4"/>
        <v>66076.759999999995</v>
      </c>
      <c r="K7" s="20">
        <f t="shared" si="4"/>
        <v>58361</v>
      </c>
      <c r="L7" s="20">
        <f t="shared" si="4"/>
        <v>58361</v>
      </c>
      <c r="M7" s="20">
        <f t="shared" si="4"/>
        <v>63863.899999999994</v>
      </c>
      <c r="N7" s="20">
        <f t="shared" si="4"/>
        <v>56000</v>
      </c>
      <c r="O7" s="20">
        <f t="shared" si="4"/>
        <v>110454</v>
      </c>
      <c r="P7" s="20">
        <f t="shared" si="4"/>
        <v>110454</v>
      </c>
      <c r="S7" s="282"/>
      <c r="T7" s="282"/>
      <c r="U7" s="282"/>
      <c r="V7" s="282"/>
    </row>
    <row r="8" spans="1:22" x14ac:dyDescent="0.2">
      <c r="A8" s="21"/>
      <c r="B8" s="22" t="s">
        <v>67</v>
      </c>
      <c r="C8" s="21">
        <v>611</v>
      </c>
      <c r="D8" s="21">
        <v>41</v>
      </c>
      <c r="E8" s="89"/>
      <c r="F8" s="89"/>
      <c r="G8" s="290" t="s">
        <v>53</v>
      </c>
      <c r="H8" s="290"/>
      <c r="I8" s="23">
        <v>52908.17</v>
      </c>
      <c r="J8" s="23">
        <v>61650</v>
      </c>
      <c r="K8" s="30">
        <v>52093</v>
      </c>
      <c r="L8" s="30">
        <v>52093</v>
      </c>
      <c r="M8" s="30">
        <v>58956.09</v>
      </c>
      <c r="N8" s="31">
        <v>51000</v>
      </c>
      <c r="O8" s="31">
        <v>52093</v>
      </c>
      <c r="P8" s="31">
        <v>52093</v>
      </c>
      <c r="S8" s="282"/>
      <c r="T8" s="282"/>
      <c r="U8" s="282"/>
      <c r="V8" s="282"/>
    </row>
    <row r="9" spans="1:22" x14ac:dyDescent="0.2">
      <c r="A9" s="21"/>
      <c r="B9" s="22" t="s">
        <v>67</v>
      </c>
      <c r="C9" s="21">
        <v>611</v>
      </c>
      <c r="D9" s="21">
        <v>111</v>
      </c>
      <c r="E9" s="89"/>
      <c r="F9" s="89" t="s">
        <v>323</v>
      </c>
      <c r="G9" s="290" t="s">
        <v>53</v>
      </c>
      <c r="H9" s="290"/>
      <c r="I9" s="23">
        <v>0</v>
      </c>
      <c r="J9" s="23">
        <v>273.44</v>
      </c>
      <c r="K9" s="30">
        <v>0</v>
      </c>
      <c r="L9" s="30">
        <v>0</v>
      </c>
      <c r="M9" s="30">
        <v>120.64</v>
      </c>
      <c r="N9" s="31">
        <v>0</v>
      </c>
      <c r="O9" s="31">
        <v>52093</v>
      </c>
      <c r="P9" s="31">
        <v>52093</v>
      </c>
      <c r="S9" s="282"/>
      <c r="T9" s="282"/>
      <c r="U9" s="282"/>
      <c r="V9" s="282"/>
    </row>
    <row r="10" spans="1:22" x14ac:dyDescent="0.2">
      <c r="A10" s="21"/>
      <c r="B10" s="22" t="s">
        <v>67</v>
      </c>
      <c r="C10" s="21">
        <v>612001</v>
      </c>
      <c r="D10" s="21">
        <v>41</v>
      </c>
      <c r="E10" s="89"/>
      <c r="F10" s="89"/>
      <c r="G10" s="329" t="s">
        <v>7</v>
      </c>
      <c r="H10" s="330"/>
      <c r="I10" s="23">
        <v>2756.32</v>
      </c>
      <c r="J10" s="23">
        <v>2090.0300000000002</v>
      </c>
      <c r="K10" s="30">
        <v>3268</v>
      </c>
      <c r="L10" s="30">
        <v>3268</v>
      </c>
      <c r="M10" s="30">
        <v>2740.78</v>
      </c>
      <c r="N10" s="30">
        <v>3000</v>
      </c>
      <c r="O10" s="23">
        <v>3268</v>
      </c>
      <c r="P10" s="24">
        <v>3268</v>
      </c>
      <c r="S10" s="282"/>
      <c r="T10" s="282"/>
      <c r="U10" s="282"/>
      <c r="V10" s="282"/>
    </row>
    <row r="11" spans="1:22" x14ac:dyDescent="0.2">
      <c r="A11" s="21"/>
      <c r="B11" s="22" t="s">
        <v>67</v>
      </c>
      <c r="C11" s="21">
        <v>614</v>
      </c>
      <c r="D11" s="21">
        <v>41</v>
      </c>
      <c r="E11" s="89"/>
      <c r="F11" s="89"/>
      <c r="G11" s="329" t="s">
        <v>56</v>
      </c>
      <c r="H11" s="330"/>
      <c r="I11" s="23">
        <v>1662.32</v>
      </c>
      <c r="J11" s="23">
        <v>2063.29</v>
      </c>
      <c r="K11" s="30">
        <v>3000</v>
      </c>
      <c r="L11" s="30">
        <v>3000</v>
      </c>
      <c r="M11" s="30">
        <v>2046.39</v>
      </c>
      <c r="N11" s="30">
        <v>2000</v>
      </c>
      <c r="O11" s="23">
        <v>3000</v>
      </c>
      <c r="P11" s="24">
        <v>3000</v>
      </c>
      <c r="S11" s="282"/>
      <c r="T11" s="282"/>
      <c r="U11" s="282"/>
      <c r="V11" s="282"/>
    </row>
    <row r="12" spans="1:22" ht="12.75" customHeight="1" x14ac:dyDescent="0.2">
      <c r="A12" s="302" t="s">
        <v>68</v>
      </c>
      <c r="B12" s="302"/>
      <c r="C12" s="302"/>
      <c r="D12" s="302"/>
      <c r="E12" s="302"/>
      <c r="F12" s="302"/>
      <c r="G12" s="302"/>
      <c r="H12" s="302"/>
      <c r="I12" s="25">
        <f>SUM(I13:I22)</f>
        <v>29823.760000000002</v>
      </c>
      <c r="J12" s="25">
        <f t="shared" ref="J12:P12" si="5">SUM(J13:J22)</f>
        <v>22715.100000000002</v>
      </c>
      <c r="K12" s="25">
        <f t="shared" si="5"/>
        <v>22939</v>
      </c>
      <c r="L12" s="25">
        <f t="shared" si="5"/>
        <v>22939</v>
      </c>
      <c r="M12" s="25">
        <f t="shared" si="5"/>
        <v>23723.190000000002</v>
      </c>
      <c r="N12" s="25">
        <f t="shared" si="5"/>
        <v>26610</v>
      </c>
      <c r="O12" s="25">
        <f t="shared" si="5"/>
        <v>35679</v>
      </c>
      <c r="P12" s="25">
        <f t="shared" si="5"/>
        <v>35679</v>
      </c>
    </row>
    <row r="13" spans="1:22" x14ac:dyDescent="0.2">
      <c r="A13" s="21"/>
      <c r="B13" s="22" t="s">
        <v>67</v>
      </c>
      <c r="C13" s="21">
        <v>621</v>
      </c>
      <c r="D13" s="21">
        <v>111</v>
      </c>
      <c r="E13" s="89"/>
      <c r="F13" s="89" t="s">
        <v>323</v>
      </c>
      <c r="G13" s="290" t="s">
        <v>70</v>
      </c>
      <c r="H13" s="290"/>
      <c r="I13" s="23">
        <v>6897.56</v>
      </c>
      <c r="J13" s="23">
        <v>95.55</v>
      </c>
      <c r="K13" s="23">
        <v>0</v>
      </c>
      <c r="L13" s="23">
        <v>0</v>
      </c>
      <c r="M13" s="23">
        <v>0</v>
      </c>
      <c r="N13" s="23">
        <v>0</v>
      </c>
      <c r="O13" s="23">
        <v>3460</v>
      </c>
      <c r="P13" s="24">
        <v>3460</v>
      </c>
    </row>
    <row r="14" spans="1:22" x14ac:dyDescent="0.2">
      <c r="A14" s="21"/>
      <c r="B14" s="22" t="s">
        <v>67</v>
      </c>
      <c r="C14" s="21">
        <v>621</v>
      </c>
      <c r="D14" s="21">
        <v>41</v>
      </c>
      <c r="E14" s="89"/>
      <c r="F14" s="89"/>
      <c r="G14" s="290" t="s">
        <v>70</v>
      </c>
      <c r="H14" s="290"/>
      <c r="I14" s="23">
        <v>6897.56</v>
      </c>
      <c r="J14" s="23">
        <v>3392.48</v>
      </c>
      <c r="K14" s="23">
        <v>3460</v>
      </c>
      <c r="L14" s="23">
        <v>3460</v>
      </c>
      <c r="M14" s="23">
        <v>3354.05</v>
      </c>
      <c r="N14" s="23">
        <v>2200</v>
      </c>
      <c r="O14" s="23">
        <v>3460</v>
      </c>
      <c r="P14" s="24">
        <v>3460</v>
      </c>
    </row>
    <row r="15" spans="1:22" x14ac:dyDescent="0.2">
      <c r="A15" s="21"/>
      <c r="B15" s="22" t="s">
        <v>67</v>
      </c>
      <c r="C15" s="21">
        <v>623</v>
      </c>
      <c r="D15" s="21">
        <v>41</v>
      </c>
      <c r="E15" s="89"/>
      <c r="F15" s="89"/>
      <c r="G15" s="290" t="s">
        <v>103</v>
      </c>
      <c r="H15" s="290"/>
      <c r="I15" s="23">
        <v>370.16</v>
      </c>
      <c r="J15" s="23">
        <v>3014.32</v>
      </c>
      <c r="K15" s="23">
        <v>2904</v>
      </c>
      <c r="L15" s="23">
        <v>2904</v>
      </c>
      <c r="M15" s="23">
        <v>3031.25</v>
      </c>
      <c r="N15" s="23">
        <v>3200</v>
      </c>
      <c r="O15" s="23">
        <v>2904</v>
      </c>
      <c r="P15" s="24">
        <v>2904</v>
      </c>
    </row>
    <row r="16" spans="1:22" x14ac:dyDescent="0.2">
      <c r="A16" s="21"/>
      <c r="B16" s="22" t="s">
        <v>67</v>
      </c>
      <c r="C16" s="26" t="s">
        <v>63</v>
      </c>
      <c r="D16" s="21">
        <v>41</v>
      </c>
      <c r="E16" s="89"/>
      <c r="F16" s="89"/>
      <c r="G16" s="290" t="s">
        <v>31</v>
      </c>
      <c r="H16" s="290"/>
      <c r="I16" s="23">
        <v>815.06</v>
      </c>
      <c r="J16" s="23">
        <v>856.55</v>
      </c>
      <c r="K16" s="27">
        <v>930</v>
      </c>
      <c r="L16" s="27">
        <v>930</v>
      </c>
      <c r="M16" s="27">
        <v>911.56</v>
      </c>
      <c r="N16" s="27">
        <v>760</v>
      </c>
      <c r="O16" s="23">
        <v>930</v>
      </c>
      <c r="P16" s="24">
        <v>930</v>
      </c>
      <c r="Q16" s="3"/>
    </row>
    <row r="17" spans="1:17" x14ac:dyDescent="0.2">
      <c r="A17" s="21"/>
      <c r="B17" s="22" t="s">
        <v>67</v>
      </c>
      <c r="C17" s="21">
        <v>625002</v>
      </c>
      <c r="D17" s="21">
        <v>111</v>
      </c>
      <c r="E17" s="89"/>
      <c r="F17" s="89"/>
      <c r="G17" s="290" t="s">
        <v>32</v>
      </c>
      <c r="H17" s="290"/>
      <c r="I17" s="23">
        <v>0</v>
      </c>
      <c r="J17" s="23">
        <v>0</v>
      </c>
      <c r="K17" s="27">
        <v>0</v>
      </c>
      <c r="L17" s="27">
        <v>0</v>
      </c>
      <c r="M17" s="27">
        <v>42.16</v>
      </c>
      <c r="N17" s="27">
        <v>7600</v>
      </c>
      <c r="O17" s="23">
        <v>9280</v>
      </c>
      <c r="P17" s="24">
        <v>9280</v>
      </c>
      <c r="Q17" s="3"/>
    </row>
    <row r="18" spans="1:17" x14ac:dyDescent="0.2">
      <c r="A18" s="21"/>
      <c r="B18" s="22" t="s">
        <v>67</v>
      </c>
      <c r="C18" s="21">
        <v>625002</v>
      </c>
      <c r="D18" s="21">
        <v>41</v>
      </c>
      <c r="E18" s="89"/>
      <c r="F18" s="89"/>
      <c r="G18" s="290" t="s">
        <v>32</v>
      </c>
      <c r="H18" s="290"/>
      <c r="I18" s="23">
        <v>8806.08</v>
      </c>
      <c r="J18" s="23">
        <v>9174.02</v>
      </c>
      <c r="K18" s="27">
        <v>9280</v>
      </c>
      <c r="L18" s="27">
        <v>9280</v>
      </c>
      <c r="M18" s="27">
        <v>9827.92</v>
      </c>
      <c r="N18" s="27">
        <v>7600</v>
      </c>
      <c r="O18" s="23">
        <v>9280</v>
      </c>
      <c r="P18" s="24">
        <v>9280</v>
      </c>
      <c r="Q18" s="3"/>
    </row>
    <row r="19" spans="1:17" x14ac:dyDescent="0.2">
      <c r="A19" s="21"/>
      <c r="B19" s="22" t="s">
        <v>67</v>
      </c>
      <c r="C19" s="21">
        <v>625003</v>
      </c>
      <c r="D19" s="21">
        <v>41</v>
      </c>
      <c r="E19" s="89"/>
      <c r="F19" s="89"/>
      <c r="G19" s="290" t="s">
        <v>33</v>
      </c>
      <c r="H19" s="290"/>
      <c r="I19" s="23">
        <v>582.38</v>
      </c>
      <c r="J19" s="23">
        <v>559.04</v>
      </c>
      <c r="K19" s="23">
        <v>560</v>
      </c>
      <c r="L19" s="23">
        <v>560</v>
      </c>
      <c r="M19" s="23">
        <v>558.58000000000004</v>
      </c>
      <c r="N19" s="23">
        <v>450</v>
      </c>
      <c r="O19" s="23">
        <v>560</v>
      </c>
      <c r="P19" s="24">
        <v>560</v>
      </c>
    </row>
    <row r="20" spans="1:17" x14ac:dyDescent="0.2">
      <c r="A20" s="21"/>
      <c r="B20" s="22" t="s">
        <v>67</v>
      </c>
      <c r="C20" s="21">
        <v>625004</v>
      </c>
      <c r="D20" s="21">
        <v>41</v>
      </c>
      <c r="E20" s="89"/>
      <c r="F20" s="89"/>
      <c r="G20" s="290" t="s">
        <v>34</v>
      </c>
      <c r="H20" s="290"/>
      <c r="I20" s="23">
        <v>1886.17</v>
      </c>
      <c r="J20" s="23">
        <v>1899.33</v>
      </c>
      <c r="K20" s="23">
        <v>1990</v>
      </c>
      <c r="L20" s="23">
        <v>1990</v>
      </c>
      <c r="M20" s="23">
        <v>2002</v>
      </c>
      <c r="N20" s="23">
        <v>1650</v>
      </c>
      <c r="O20" s="23">
        <v>1990</v>
      </c>
      <c r="P20" s="24">
        <v>1990</v>
      </c>
    </row>
    <row r="21" spans="1:17" x14ac:dyDescent="0.2">
      <c r="A21" s="21"/>
      <c r="B21" s="22" t="s">
        <v>67</v>
      </c>
      <c r="C21" s="21">
        <v>625005</v>
      </c>
      <c r="D21" s="21">
        <v>111</v>
      </c>
      <c r="E21" s="89"/>
      <c r="F21" s="89"/>
      <c r="G21" s="290" t="s">
        <v>35</v>
      </c>
      <c r="H21" s="290"/>
      <c r="I21" s="23">
        <v>582.17999999999995</v>
      </c>
      <c r="J21" s="23">
        <v>611.84</v>
      </c>
      <c r="K21" s="23">
        <v>665</v>
      </c>
      <c r="L21" s="23">
        <v>665</v>
      </c>
      <c r="M21" s="23">
        <v>647.53</v>
      </c>
      <c r="N21" s="23">
        <v>550</v>
      </c>
      <c r="O21" s="23">
        <v>665</v>
      </c>
      <c r="P21" s="24">
        <v>665</v>
      </c>
    </row>
    <row r="22" spans="1:17" ht="12" customHeight="1" x14ac:dyDescent="0.2">
      <c r="A22" s="21"/>
      <c r="B22" s="22" t="s">
        <v>67</v>
      </c>
      <c r="C22" s="21">
        <v>625007</v>
      </c>
      <c r="D22" s="21">
        <v>41</v>
      </c>
      <c r="E22" s="89"/>
      <c r="F22" s="89"/>
      <c r="G22" s="290" t="s">
        <v>54</v>
      </c>
      <c r="H22" s="290"/>
      <c r="I22" s="23">
        <v>2986.61</v>
      </c>
      <c r="J22" s="23">
        <v>3111.97</v>
      </c>
      <c r="K22" s="23">
        <v>3150</v>
      </c>
      <c r="L22" s="23">
        <v>3150</v>
      </c>
      <c r="M22" s="23">
        <v>3348.14</v>
      </c>
      <c r="N22" s="23">
        <v>2600</v>
      </c>
      <c r="O22" s="23">
        <v>3150</v>
      </c>
      <c r="P22" s="24">
        <v>3150</v>
      </c>
    </row>
    <row r="23" spans="1:17" ht="12.75" customHeight="1" x14ac:dyDescent="0.2">
      <c r="A23" s="302" t="s">
        <v>69</v>
      </c>
      <c r="B23" s="302"/>
      <c r="C23" s="302"/>
      <c r="D23" s="302"/>
      <c r="E23" s="302"/>
      <c r="F23" s="302"/>
      <c r="G23" s="302"/>
      <c r="H23" s="302"/>
      <c r="I23" s="35">
        <f t="shared" ref="I23:P23" si="6">SUM(I24:I65)</f>
        <v>31563.260000000002</v>
      </c>
      <c r="J23" s="35">
        <f t="shared" si="6"/>
        <v>23385.410000000003</v>
      </c>
      <c r="K23" s="35">
        <f t="shared" si="6"/>
        <v>38215</v>
      </c>
      <c r="L23" s="35">
        <f t="shared" si="6"/>
        <v>38215</v>
      </c>
      <c r="M23" s="35">
        <f t="shared" si="6"/>
        <v>48410.75</v>
      </c>
      <c r="N23" s="35">
        <f t="shared" si="6"/>
        <v>38065</v>
      </c>
      <c r="O23" s="35">
        <f t="shared" si="6"/>
        <v>38945</v>
      </c>
      <c r="P23" s="35">
        <f t="shared" si="6"/>
        <v>38945</v>
      </c>
    </row>
    <row r="24" spans="1:17" ht="12.75" customHeight="1" x14ac:dyDescent="0.2">
      <c r="A24" s="9"/>
      <c r="B24" s="246" t="s">
        <v>67</v>
      </c>
      <c r="C24" s="246" t="s">
        <v>71</v>
      </c>
      <c r="D24" s="8" t="s">
        <v>50</v>
      </c>
      <c r="E24" s="247"/>
      <c r="F24" s="247"/>
      <c r="G24" s="292" t="s">
        <v>8</v>
      </c>
      <c r="H24" s="292"/>
      <c r="I24" s="37">
        <v>159.13999999999999</v>
      </c>
      <c r="J24" s="265">
        <v>115.61</v>
      </c>
      <c r="K24" s="30">
        <v>120</v>
      </c>
      <c r="L24" s="30">
        <v>120</v>
      </c>
      <c r="M24" s="30">
        <v>286.52</v>
      </c>
      <c r="N24" s="30">
        <v>120</v>
      </c>
      <c r="O24" s="30">
        <v>125</v>
      </c>
      <c r="P24" s="30">
        <v>125</v>
      </c>
    </row>
    <row r="25" spans="1:17" ht="12.75" customHeight="1" x14ac:dyDescent="0.2">
      <c r="A25" s="9"/>
      <c r="B25" s="246" t="s">
        <v>67</v>
      </c>
      <c r="C25" s="246" t="s">
        <v>72</v>
      </c>
      <c r="D25" s="8" t="s">
        <v>50</v>
      </c>
      <c r="E25" s="247"/>
      <c r="F25" s="247"/>
      <c r="G25" s="324" t="s">
        <v>100</v>
      </c>
      <c r="H25" s="325"/>
      <c r="I25" s="58">
        <v>670.81</v>
      </c>
      <c r="J25" s="27">
        <v>373.2</v>
      </c>
      <c r="K25" s="30">
        <v>400</v>
      </c>
      <c r="L25" s="30">
        <v>400</v>
      </c>
      <c r="M25" s="30">
        <v>419.75</v>
      </c>
      <c r="N25" s="30">
        <v>400</v>
      </c>
      <c r="O25" s="30">
        <v>440</v>
      </c>
      <c r="P25" s="30">
        <v>440</v>
      </c>
    </row>
    <row r="26" spans="1:17" ht="12.75" customHeight="1" x14ac:dyDescent="0.2">
      <c r="A26" s="9"/>
      <c r="B26" s="142" t="s">
        <v>67</v>
      </c>
      <c r="C26" s="142" t="s">
        <v>97</v>
      </c>
      <c r="D26" s="8" t="s">
        <v>50</v>
      </c>
      <c r="E26" s="141"/>
      <c r="F26" s="141"/>
      <c r="G26" s="324" t="s">
        <v>99</v>
      </c>
      <c r="H26" s="325"/>
      <c r="I26" s="37">
        <v>958.23</v>
      </c>
      <c r="J26" s="265">
        <v>1121.5</v>
      </c>
      <c r="K26" s="30">
        <v>1150</v>
      </c>
      <c r="L26" s="30">
        <v>1150</v>
      </c>
      <c r="M26" s="30">
        <v>1488.45</v>
      </c>
      <c r="N26" s="30">
        <v>1500</v>
      </c>
      <c r="O26" s="30">
        <v>1175</v>
      </c>
      <c r="P26" s="30">
        <v>1175</v>
      </c>
    </row>
    <row r="27" spans="1:17" ht="12.75" customHeight="1" x14ac:dyDescent="0.2">
      <c r="A27" s="9"/>
      <c r="B27" s="36" t="s">
        <v>67</v>
      </c>
      <c r="C27" s="36" t="s">
        <v>73</v>
      </c>
      <c r="D27" s="8" t="s">
        <v>50</v>
      </c>
      <c r="E27" s="99"/>
      <c r="F27" s="99"/>
      <c r="G27" s="292" t="s">
        <v>9</v>
      </c>
      <c r="H27" s="292"/>
      <c r="I27" s="37">
        <v>503.82</v>
      </c>
      <c r="J27" s="265">
        <v>270.81</v>
      </c>
      <c r="K27" s="30">
        <v>500</v>
      </c>
      <c r="L27" s="30">
        <v>500</v>
      </c>
      <c r="M27" s="30">
        <v>385.55</v>
      </c>
      <c r="N27" s="30">
        <v>500</v>
      </c>
      <c r="O27" s="30">
        <v>550</v>
      </c>
      <c r="P27" s="30">
        <v>550</v>
      </c>
    </row>
    <row r="28" spans="1:17" ht="12.75" customHeight="1" x14ac:dyDescent="0.2">
      <c r="A28" s="9"/>
      <c r="B28" s="36" t="s">
        <v>67</v>
      </c>
      <c r="C28" s="36" t="s">
        <v>74</v>
      </c>
      <c r="D28" s="8" t="s">
        <v>50</v>
      </c>
      <c r="E28" s="99"/>
      <c r="F28" s="99"/>
      <c r="G28" s="347" t="s">
        <v>75</v>
      </c>
      <c r="H28" s="347"/>
      <c r="I28" s="37">
        <v>0</v>
      </c>
      <c r="J28" s="265">
        <v>1210.3800000000001</v>
      </c>
      <c r="K28" s="30">
        <v>1500</v>
      </c>
      <c r="L28" s="30">
        <v>1500</v>
      </c>
      <c r="M28" s="30">
        <v>217.25</v>
      </c>
      <c r="N28" s="30">
        <v>1500</v>
      </c>
      <c r="O28" s="30">
        <v>1525</v>
      </c>
      <c r="P28" s="30">
        <v>1525</v>
      </c>
    </row>
    <row r="29" spans="1:17" ht="12.75" customHeight="1" x14ac:dyDescent="0.2">
      <c r="A29" s="9"/>
      <c r="B29" s="36" t="s">
        <v>67</v>
      </c>
      <c r="C29" s="36" t="s">
        <v>76</v>
      </c>
      <c r="D29" s="8" t="s">
        <v>50</v>
      </c>
      <c r="E29" s="99"/>
      <c r="F29" s="99" t="s">
        <v>13</v>
      </c>
      <c r="G29" s="292" t="s">
        <v>77</v>
      </c>
      <c r="H29" s="292"/>
      <c r="I29" s="37">
        <v>54.55</v>
      </c>
      <c r="J29" s="265">
        <v>98.76</v>
      </c>
      <c r="K29" s="30">
        <v>100</v>
      </c>
      <c r="L29" s="30">
        <v>100</v>
      </c>
      <c r="M29" s="30">
        <v>498.6</v>
      </c>
      <c r="N29" s="30">
        <v>500</v>
      </c>
      <c r="O29" s="30">
        <v>110</v>
      </c>
      <c r="P29" s="30">
        <v>110</v>
      </c>
    </row>
    <row r="30" spans="1:17" ht="12.75" customHeight="1" x14ac:dyDescent="0.2">
      <c r="A30" s="9"/>
      <c r="B30" s="36" t="s">
        <v>67</v>
      </c>
      <c r="C30" s="36" t="s">
        <v>76</v>
      </c>
      <c r="D30" s="8" t="s">
        <v>50</v>
      </c>
      <c r="E30" s="99"/>
      <c r="F30" s="99" t="s">
        <v>78</v>
      </c>
      <c r="G30" s="292" t="s">
        <v>14</v>
      </c>
      <c r="H30" s="292"/>
      <c r="I30" s="37">
        <v>217.87</v>
      </c>
      <c r="J30" s="265">
        <v>458.23</v>
      </c>
      <c r="K30" s="30">
        <v>500</v>
      </c>
      <c r="L30" s="30">
        <v>500</v>
      </c>
      <c r="M30" s="30">
        <v>339.31</v>
      </c>
      <c r="N30" s="30">
        <v>500</v>
      </c>
      <c r="O30" s="30">
        <v>550</v>
      </c>
      <c r="P30" s="30">
        <v>550</v>
      </c>
    </row>
    <row r="31" spans="1:17" ht="12.75" customHeight="1" x14ac:dyDescent="0.2">
      <c r="A31" s="9"/>
      <c r="B31" s="278" t="s">
        <v>67</v>
      </c>
      <c r="C31" s="278" t="s">
        <v>76</v>
      </c>
      <c r="D31" s="8" t="s">
        <v>50</v>
      </c>
      <c r="E31" s="279"/>
      <c r="F31" s="279" t="s">
        <v>82</v>
      </c>
      <c r="G31" s="292" t="s">
        <v>14</v>
      </c>
      <c r="H31" s="292"/>
      <c r="I31" s="37">
        <v>0</v>
      </c>
      <c r="J31" s="265">
        <v>0</v>
      </c>
      <c r="K31" s="30">
        <v>0</v>
      </c>
      <c r="L31" s="30">
        <v>0</v>
      </c>
      <c r="M31" s="30">
        <v>9.9</v>
      </c>
      <c r="N31" s="30">
        <v>0</v>
      </c>
      <c r="O31" s="30">
        <v>0</v>
      </c>
      <c r="P31" s="30">
        <v>0</v>
      </c>
    </row>
    <row r="32" spans="1:17" ht="12.75" customHeight="1" x14ac:dyDescent="0.2">
      <c r="A32" s="9"/>
      <c r="B32" s="36" t="s">
        <v>67</v>
      </c>
      <c r="C32" s="36" t="s">
        <v>76</v>
      </c>
      <c r="D32" s="8" t="s">
        <v>50</v>
      </c>
      <c r="E32" s="99"/>
      <c r="F32" s="99" t="s">
        <v>136</v>
      </c>
      <c r="G32" s="292" t="s">
        <v>137</v>
      </c>
      <c r="H32" s="292"/>
      <c r="I32" s="37">
        <v>40.130000000000003</v>
      </c>
      <c r="J32" s="265">
        <v>220.98</v>
      </c>
      <c r="K32" s="30">
        <v>300</v>
      </c>
      <c r="L32" s="30">
        <v>300</v>
      </c>
      <c r="M32" s="30">
        <v>77.599999999999994</v>
      </c>
      <c r="N32" s="30">
        <v>300</v>
      </c>
      <c r="O32" s="30">
        <v>325</v>
      </c>
      <c r="P32" s="30">
        <v>325</v>
      </c>
    </row>
    <row r="33" spans="1:17" ht="12.75" customHeight="1" x14ac:dyDescent="0.2">
      <c r="A33" s="9"/>
      <c r="B33" s="38" t="s">
        <v>67</v>
      </c>
      <c r="C33" s="39" t="s">
        <v>76</v>
      </c>
      <c r="D33" s="40">
        <v>41</v>
      </c>
      <c r="E33" s="100"/>
      <c r="F33" s="90" t="s">
        <v>138</v>
      </c>
      <c r="G33" s="291" t="s">
        <v>139</v>
      </c>
      <c r="H33" s="291"/>
      <c r="I33" s="37">
        <v>31.18</v>
      </c>
      <c r="J33" s="265">
        <v>92.92</v>
      </c>
      <c r="K33" s="30">
        <v>100</v>
      </c>
      <c r="L33" s="30">
        <v>100</v>
      </c>
      <c r="M33" s="30">
        <v>34.799999999999997</v>
      </c>
      <c r="N33" s="30">
        <v>100</v>
      </c>
      <c r="O33" s="30">
        <v>110</v>
      </c>
      <c r="P33" s="30">
        <v>110</v>
      </c>
    </row>
    <row r="34" spans="1:17" ht="12.75" customHeight="1" x14ac:dyDescent="0.2">
      <c r="A34" s="9"/>
      <c r="B34" s="38" t="s">
        <v>67</v>
      </c>
      <c r="C34" s="39" t="s">
        <v>76</v>
      </c>
      <c r="D34" s="40">
        <v>41</v>
      </c>
      <c r="E34" s="189"/>
      <c r="F34" s="90" t="s">
        <v>333</v>
      </c>
      <c r="G34" s="291" t="s">
        <v>332</v>
      </c>
      <c r="H34" s="291"/>
      <c r="I34" s="37">
        <v>0</v>
      </c>
      <c r="J34" s="265">
        <v>0</v>
      </c>
      <c r="K34" s="30">
        <v>500</v>
      </c>
      <c r="L34" s="30">
        <v>500</v>
      </c>
      <c r="M34" s="30">
        <v>37.799999999999997</v>
      </c>
      <c r="N34" s="30">
        <v>100</v>
      </c>
      <c r="O34" s="30">
        <v>110</v>
      </c>
      <c r="P34" s="30">
        <v>110</v>
      </c>
    </row>
    <row r="35" spans="1:17" ht="12.75" customHeight="1" x14ac:dyDescent="0.2">
      <c r="A35" s="9"/>
      <c r="B35" s="38" t="s">
        <v>67</v>
      </c>
      <c r="C35" s="39" t="s">
        <v>76</v>
      </c>
      <c r="D35" s="40">
        <v>41</v>
      </c>
      <c r="E35" s="189"/>
      <c r="F35" s="90" t="s">
        <v>339</v>
      </c>
      <c r="G35" s="291" t="s">
        <v>12</v>
      </c>
      <c r="H35" s="291"/>
      <c r="I35" s="37">
        <v>0</v>
      </c>
      <c r="J35" s="265">
        <v>0</v>
      </c>
      <c r="K35" s="30">
        <v>0</v>
      </c>
      <c r="L35" s="30">
        <v>0</v>
      </c>
      <c r="M35" s="30">
        <v>9519.0300000000007</v>
      </c>
      <c r="N35" s="30">
        <v>0</v>
      </c>
      <c r="O35" s="30">
        <v>0</v>
      </c>
      <c r="P35" s="30">
        <v>0</v>
      </c>
    </row>
    <row r="36" spans="1:17" ht="12.75" customHeight="1" x14ac:dyDescent="0.2">
      <c r="A36" s="9"/>
      <c r="B36" s="38" t="s">
        <v>67</v>
      </c>
      <c r="C36" s="39" t="s">
        <v>76</v>
      </c>
      <c r="D36" s="40">
        <v>41</v>
      </c>
      <c r="E36" s="189"/>
      <c r="F36" s="90" t="s">
        <v>349</v>
      </c>
      <c r="G36" s="291" t="s">
        <v>12</v>
      </c>
      <c r="H36" s="291"/>
      <c r="I36" s="37">
        <v>0</v>
      </c>
      <c r="J36" s="265">
        <v>0</v>
      </c>
      <c r="K36" s="30">
        <v>0</v>
      </c>
      <c r="L36" s="30">
        <v>0</v>
      </c>
      <c r="M36" s="30">
        <v>6379.19</v>
      </c>
      <c r="N36" s="30">
        <v>0</v>
      </c>
      <c r="O36" s="30">
        <v>0</v>
      </c>
      <c r="P36" s="30">
        <v>0</v>
      </c>
    </row>
    <row r="37" spans="1:17" x14ac:dyDescent="0.2">
      <c r="A37" s="54"/>
      <c r="B37" s="38" t="s">
        <v>67</v>
      </c>
      <c r="C37" s="54">
        <v>633009</v>
      </c>
      <c r="D37" s="54">
        <v>41</v>
      </c>
      <c r="E37" s="90"/>
      <c r="F37" s="90"/>
      <c r="G37" s="333" t="s">
        <v>15</v>
      </c>
      <c r="H37" s="333"/>
      <c r="I37" s="33">
        <v>3741.76</v>
      </c>
      <c r="J37" s="23">
        <v>730.93</v>
      </c>
      <c r="K37" s="33">
        <v>800</v>
      </c>
      <c r="L37" s="33">
        <v>800</v>
      </c>
      <c r="M37" s="33">
        <v>889.94</v>
      </c>
      <c r="N37" s="33">
        <v>800</v>
      </c>
      <c r="O37" s="23">
        <v>825</v>
      </c>
      <c r="P37" s="23">
        <v>825</v>
      </c>
    </row>
    <row r="38" spans="1:17" x14ac:dyDescent="0.2">
      <c r="A38" s="54"/>
      <c r="B38" s="38" t="s">
        <v>67</v>
      </c>
      <c r="C38" s="54">
        <v>633016</v>
      </c>
      <c r="D38" s="54">
        <v>41</v>
      </c>
      <c r="E38" s="90"/>
      <c r="F38" s="90"/>
      <c r="G38" s="333" t="s">
        <v>18</v>
      </c>
      <c r="H38" s="333"/>
      <c r="I38" s="33">
        <v>232.29</v>
      </c>
      <c r="J38" s="23">
        <v>311.23</v>
      </c>
      <c r="K38" s="33">
        <v>350</v>
      </c>
      <c r="L38" s="33">
        <v>350</v>
      </c>
      <c r="M38" s="33">
        <v>57</v>
      </c>
      <c r="N38" s="33">
        <v>350</v>
      </c>
      <c r="O38" s="23">
        <v>350</v>
      </c>
      <c r="P38" s="23">
        <v>350</v>
      </c>
    </row>
    <row r="39" spans="1:17" x14ac:dyDescent="0.2">
      <c r="A39" s="54"/>
      <c r="B39" s="38" t="s">
        <v>67</v>
      </c>
      <c r="C39" s="54">
        <v>633013</v>
      </c>
      <c r="D39" s="54">
        <v>41</v>
      </c>
      <c r="E39" s="90"/>
      <c r="F39" s="90"/>
      <c r="G39" s="333" t="s">
        <v>17</v>
      </c>
      <c r="H39" s="333"/>
      <c r="I39" s="33">
        <v>642.1</v>
      </c>
      <c r="J39" s="23">
        <v>479</v>
      </c>
      <c r="K39" s="33">
        <v>500</v>
      </c>
      <c r="L39" s="33">
        <v>500</v>
      </c>
      <c r="M39" s="33">
        <v>443</v>
      </c>
      <c r="N39" s="33">
        <v>500</v>
      </c>
      <c r="O39" s="23">
        <v>550</v>
      </c>
      <c r="P39" s="23">
        <v>550</v>
      </c>
      <c r="Q39" s="3"/>
    </row>
    <row r="40" spans="1:17" ht="12.75" customHeight="1" x14ac:dyDescent="0.2">
      <c r="A40" s="9"/>
      <c r="B40" s="286" t="s">
        <v>67</v>
      </c>
      <c r="C40" s="286" t="s">
        <v>350</v>
      </c>
      <c r="D40" s="8" t="s">
        <v>50</v>
      </c>
      <c r="E40" s="287"/>
      <c r="F40" s="287"/>
      <c r="G40" s="292" t="s">
        <v>9</v>
      </c>
      <c r="H40" s="292"/>
      <c r="I40" s="37">
        <v>0</v>
      </c>
      <c r="J40" s="265">
        <v>0</v>
      </c>
      <c r="K40" s="30">
        <v>0</v>
      </c>
      <c r="L40" s="30">
        <v>0</v>
      </c>
      <c r="M40" s="30">
        <v>96.51</v>
      </c>
      <c r="N40" s="30">
        <v>500</v>
      </c>
      <c r="O40" s="30">
        <v>550</v>
      </c>
      <c r="P40" s="30">
        <v>550</v>
      </c>
    </row>
    <row r="41" spans="1:17" x14ac:dyDescent="0.2">
      <c r="A41" s="183"/>
      <c r="B41" s="38" t="s">
        <v>67</v>
      </c>
      <c r="C41" s="183">
        <v>635002</v>
      </c>
      <c r="D41" s="183">
        <v>41</v>
      </c>
      <c r="E41" s="90"/>
      <c r="F41" s="90"/>
      <c r="G41" s="306" t="s">
        <v>277</v>
      </c>
      <c r="H41" s="307"/>
      <c r="I41" s="33">
        <v>163.37</v>
      </c>
      <c r="J41" s="23">
        <v>0</v>
      </c>
      <c r="K41" s="33">
        <v>500</v>
      </c>
      <c r="L41" s="33">
        <v>500</v>
      </c>
      <c r="M41" s="33">
        <v>0</v>
      </c>
      <c r="N41" s="33">
        <v>500</v>
      </c>
      <c r="O41" s="23">
        <v>500</v>
      </c>
      <c r="P41" s="23">
        <v>500</v>
      </c>
      <c r="Q41" s="3"/>
    </row>
    <row r="42" spans="1:17" x14ac:dyDescent="0.2">
      <c r="A42" s="54"/>
      <c r="B42" s="38" t="s">
        <v>67</v>
      </c>
      <c r="C42" s="54">
        <v>635009</v>
      </c>
      <c r="D42" s="54">
        <v>41</v>
      </c>
      <c r="E42" s="90"/>
      <c r="F42" s="90"/>
      <c r="G42" s="309" t="s">
        <v>21</v>
      </c>
      <c r="H42" s="309"/>
      <c r="I42" s="33">
        <v>353.24</v>
      </c>
      <c r="J42" s="23">
        <v>294.2</v>
      </c>
      <c r="K42" s="33">
        <v>400</v>
      </c>
      <c r="L42" s="33">
        <v>400</v>
      </c>
      <c r="M42" s="33">
        <v>328.12</v>
      </c>
      <c r="N42" s="33">
        <v>400</v>
      </c>
      <c r="O42" s="23">
        <v>440</v>
      </c>
      <c r="P42" s="23">
        <v>440</v>
      </c>
    </row>
    <row r="43" spans="1:17" x14ac:dyDescent="0.2">
      <c r="A43" s="54"/>
      <c r="B43" s="38" t="s">
        <v>67</v>
      </c>
      <c r="C43" s="54">
        <v>636001</v>
      </c>
      <c r="D43" s="54">
        <v>41</v>
      </c>
      <c r="E43" s="90"/>
      <c r="F43" s="90"/>
      <c r="G43" s="42" t="s">
        <v>22</v>
      </c>
      <c r="H43" s="42"/>
      <c r="I43" s="33">
        <v>155.25</v>
      </c>
      <c r="J43" s="23">
        <v>155.25</v>
      </c>
      <c r="K43" s="33">
        <v>155</v>
      </c>
      <c r="L43" s="33">
        <v>155</v>
      </c>
      <c r="M43" s="33">
        <v>155.25</v>
      </c>
      <c r="N43" s="33">
        <v>155</v>
      </c>
      <c r="O43" s="23">
        <v>155</v>
      </c>
      <c r="P43" s="23">
        <v>155</v>
      </c>
    </row>
    <row r="44" spans="1:17" x14ac:dyDescent="0.2">
      <c r="A44" s="160"/>
      <c r="B44" s="38" t="s">
        <v>67</v>
      </c>
      <c r="C44" s="160">
        <v>637001</v>
      </c>
      <c r="D44" s="160">
        <v>41</v>
      </c>
      <c r="E44" s="90"/>
      <c r="F44" s="90"/>
      <c r="G44" s="158" t="s">
        <v>140</v>
      </c>
      <c r="H44" s="159"/>
      <c r="I44" s="33">
        <v>319</v>
      </c>
      <c r="J44" s="23">
        <v>464</v>
      </c>
      <c r="K44" s="33">
        <v>500</v>
      </c>
      <c r="L44" s="33">
        <v>500</v>
      </c>
      <c r="M44" s="33">
        <v>40</v>
      </c>
      <c r="N44" s="33">
        <v>500</v>
      </c>
      <c r="O44" s="23">
        <v>550</v>
      </c>
      <c r="P44" s="23">
        <v>550</v>
      </c>
    </row>
    <row r="45" spans="1:17" x14ac:dyDescent="0.2">
      <c r="A45" s="54"/>
      <c r="B45" s="38" t="s">
        <v>67</v>
      </c>
      <c r="C45" s="54">
        <v>637002</v>
      </c>
      <c r="D45" s="54">
        <v>41</v>
      </c>
      <c r="E45" s="90"/>
      <c r="F45" s="90"/>
      <c r="G45" s="333" t="s">
        <v>102</v>
      </c>
      <c r="H45" s="333"/>
      <c r="I45" s="33">
        <v>400</v>
      </c>
      <c r="J45" s="23">
        <v>2610</v>
      </c>
      <c r="K45" s="33">
        <v>3000</v>
      </c>
      <c r="L45" s="33">
        <v>3000</v>
      </c>
      <c r="M45" s="33">
        <v>400</v>
      </c>
      <c r="N45" s="33">
        <v>2000</v>
      </c>
      <c r="O45" s="23">
        <v>3000</v>
      </c>
      <c r="P45" s="23">
        <v>3000</v>
      </c>
    </row>
    <row r="46" spans="1:17" x14ac:dyDescent="0.2">
      <c r="A46" s="117"/>
      <c r="B46" s="38" t="s">
        <v>67</v>
      </c>
      <c r="C46" s="117">
        <v>637003</v>
      </c>
      <c r="D46" s="117">
        <v>41</v>
      </c>
      <c r="E46" s="90"/>
      <c r="F46" s="90"/>
      <c r="G46" s="333" t="s">
        <v>141</v>
      </c>
      <c r="H46" s="333"/>
      <c r="I46" s="33">
        <v>198.86</v>
      </c>
      <c r="J46" s="23">
        <v>725.6</v>
      </c>
      <c r="K46" s="33">
        <v>750</v>
      </c>
      <c r="L46" s="33">
        <v>750</v>
      </c>
      <c r="M46" s="33">
        <v>1044</v>
      </c>
      <c r="N46" s="33">
        <v>1000</v>
      </c>
      <c r="O46" s="23">
        <v>750</v>
      </c>
      <c r="P46" s="23">
        <v>750</v>
      </c>
    </row>
    <row r="47" spans="1:17" x14ac:dyDescent="0.2">
      <c r="A47" s="183"/>
      <c r="B47" s="38" t="s">
        <v>67</v>
      </c>
      <c r="C47" s="183">
        <v>637004</v>
      </c>
      <c r="D47" s="183">
        <v>41</v>
      </c>
      <c r="E47" s="90"/>
      <c r="F47" s="90"/>
      <c r="G47" s="168" t="s">
        <v>23</v>
      </c>
      <c r="H47" s="169"/>
      <c r="I47" s="33">
        <v>0</v>
      </c>
      <c r="J47" s="23">
        <v>3020.84</v>
      </c>
      <c r="K47" s="33">
        <v>3000</v>
      </c>
      <c r="L47" s="33">
        <v>3000</v>
      </c>
      <c r="M47" s="33">
        <v>4276.18</v>
      </c>
      <c r="N47" s="33">
        <v>3000</v>
      </c>
      <c r="O47" s="23">
        <v>3000</v>
      </c>
      <c r="P47" s="23">
        <v>3000</v>
      </c>
    </row>
    <row r="48" spans="1:17" x14ac:dyDescent="0.2">
      <c r="A48" s="136"/>
      <c r="B48" s="38" t="s">
        <v>67</v>
      </c>
      <c r="C48" s="136">
        <v>637004</v>
      </c>
      <c r="D48" s="136">
        <v>41</v>
      </c>
      <c r="E48" s="90"/>
      <c r="F48" s="90" t="s">
        <v>142</v>
      </c>
      <c r="G48" s="306" t="s">
        <v>143</v>
      </c>
      <c r="H48" s="307"/>
      <c r="I48" s="33">
        <v>102.04</v>
      </c>
      <c r="J48" s="23">
        <v>0</v>
      </c>
      <c r="K48" s="33">
        <v>0</v>
      </c>
      <c r="L48" s="33">
        <v>0</v>
      </c>
      <c r="M48" s="33">
        <v>0</v>
      </c>
      <c r="N48" s="33">
        <v>0</v>
      </c>
      <c r="O48" s="23">
        <v>0</v>
      </c>
      <c r="P48" s="23">
        <v>0</v>
      </c>
    </row>
    <row r="49" spans="1:21" x14ac:dyDescent="0.2">
      <c r="A49" s="155"/>
      <c r="B49" s="38" t="s">
        <v>67</v>
      </c>
      <c r="C49" s="155">
        <v>637004</v>
      </c>
      <c r="D49" s="155">
        <v>41</v>
      </c>
      <c r="E49" s="90"/>
      <c r="F49" s="90" t="s">
        <v>144</v>
      </c>
      <c r="G49" s="153" t="s">
        <v>145</v>
      </c>
      <c r="H49" s="154"/>
      <c r="I49" s="33">
        <v>0</v>
      </c>
      <c r="J49" s="23">
        <v>322.36</v>
      </c>
      <c r="K49" s="33">
        <v>400</v>
      </c>
      <c r="L49" s="33">
        <v>400</v>
      </c>
      <c r="M49" s="33">
        <v>507.34</v>
      </c>
      <c r="N49" s="33">
        <v>400</v>
      </c>
      <c r="O49" s="23">
        <v>440</v>
      </c>
      <c r="P49" s="23">
        <v>440</v>
      </c>
    </row>
    <row r="50" spans="1:21" x14ac:dyDescent="0.2">
      <c r="A50" s="183"/>
      <c r="B50" s="38" t="s">
        <v>67</v>
      </c>
      <c r="C50" s="183">
        <v>637004</v>
      </c>
      <c r="D50" s="183">
        <v>41</v>
      </c>
      <c r="E50" s="90"/>
      <c r="F50" s="90" t="s">
        <v>95</v>
      </c>
      <c r="G50" s="168" t="s">
        <v>23</v>
      </c>
      <c r="H50" s="169"/>
      <c r="I50" s="33">
        <v>1320</v>
      </c>
      <c r="J50" s="23">
        <v>0</v>
      </c>
      <c r="K50" s="33">
        <v>0</v>
      </c>
      <c r="L50" s="33">
        <v>0</v>
      </c>
      <c r="M50" s="33">
        <v>0</v>
      </c>
      <c r="N50" s="33">
        <v>0</v>
      </c>
      <c r="O50" s="23">
        <v>0</v>
      </c>
      <c r="P50" s="23">
        <v>0</v>
      </c>
    </row>
    <row r="51" spans="1:21" x14ac:dyDescent="0.2">
      <c r="A51" s="54"/>
      <c r="B51" s="38" t="s">
        <v>67</v>
      </c>
      <c r="C51" s="54">
        <v>637005</v>
      </c>
      <c r="D51" s="54">
        <v>41</v>
      </c>
      <c r="E51" s="90"/>
      <c r="F51" s="90"/>
      <c r="G51" s="333" t="s">
        <v>24</v>
      </c>
      <c r="H51" s="333"/>
      <c r="I51" s="33">
        <v>4940</v>
      </c>
      <c r="J51" s="23">
        <v>1964.4</v>
      </c>
      <c r="K51" s="30">
        <v>3000</v>
      </c>
      <c r="L51" s="30">
        <v>3000</v>
      </c>
      <c r="M51" s="30">
        <v>2618.3000000000002</v>
      </c>
      <c r="N51" s="30">
        <v>3000</v>
      </c>
      <c r="O51" s="23">
        <v>3000</v>
      </c>
      <c r="P51" s="23">
        <v>3000</v>
      </c>
    </row>
    <row r="52" spans="1:21" x14ac:dyDescent="0.2">
      <c r="A52" s="183"/>
      <c r="B52" s="38" t="s">
        <v>67</v>
      </c>
      <c r="C52" s="183">
        <v>637005</v>
      </c>
      <c r="D52" s="183">
        <v>41</v>
      </c>
      <c r="E52" s="90"/>
      <c r="F52" s="90" t="s">
        <v>278</v>
      </c>
      <c r="G52" s="182" t="s">
        <v>24</v>
      </c>
      <c r="H52" s="182"/>
      <c r="I52" s="33">
        <v>627.92999999999995</v>
      </c>
      <c r="J52" s="23">
        <v>0</v>
      </c>
      <c r="K52" s="30">
        <v>720</v>
      </c>
      <c r="L52" s="30">
        <v>720</v>
      </c>
      <c r="M52" s="30">
        <v>646.79999999999995</v>
      </c>
      <c r="N52" s="30">
        <v>720</v>
      </c>
      <c r="O52" s="23">
        <v>720</v>
      </c>
      <c r="P52" s="23">
        <v>720</v>
      </c>
    </row>
    <row r="53" spans="1:21" x14ac:dyDescent="0.2">
      <c r="A53" s="111"/>
      <c r="B53" s="38" t="s">
        <v>67</v>
      </c>
      <c r="C53" s="111">
        <v>637011</v>
      </c>
      <c r="D53" s="111">
        <v>41</v>
      </c>
      <c r="E53" s="90"/>
      <c r="F53" s="90"/>
      <c r="G53" s="333" t="s">
        <v>147</v>
      </c>
      <c r="H53" s="333"/>
      <c r="I53" s="33">
        <v>830</v>
      </c>
      <c r="J53" s="23">
        <v>873</v>
      </c>
      <c r="K53" s="33">
        <v>1000</v>
      </c>
      <c r="L53" s="33">
        <v>1000</v>
      </c>
      <c r="M53" s="33">
        <v>270</v>
      </c>
      <c r="N53" s="33">
        <v>1000</v>
      </c>
      <c r="O53" s="23">
        <v>1100</v>
      </c>
      <c r="P53" s="23">
        <v>1100</v>
      </c>
      <c r="R53" s="128"/>
    </row>
    <row r="54" spans="1:21" x14ac:dyDescent="0.2">
      <c r="A54" s="140"/>
      <c r="B54" s="38" t="s">
        <v>67</v>
      </c>
      <c r="C54" s="140">
        <v>637012</v>
      </c>
      <c r="D54" s="140">
        <v>41</v>
      </c>
      <c r="E54" s="90"/>
      <c r="F54" s="90" t="s">
        <v>149</v>
      </c>
      <c r="G54" s="306" t="s">
        <v>46</v>
      </c>
      <c r="H54" s="307"/>
      <c r="I54" s="33">
        <v>1455.38</v>
      </c>
      <c r="J54" s="23">
        <v>513.49</v>
      </c>
      <c r="K54" s="33">
        <v>550</v>
      </c>
      <c r="L54" s="33">
        <v>550</v>
      </c>
      <c r="M54" s="33">
        <v>58.8</v>
      </c>
      <c r="N54" s="33">
        <v>550</v>
      </c>
      <c r="O54" s="23">
        <v>560</v>
      </c>
      <c r="P54" s="23">
        <v>560</v>
      </c>
      <c r="R54" s="128"/>
      <c r="S54" s="7"/>
      <c r="T54" s="7"/>
      <c r="U54" s="7"/>
    </row>
    <row r="55" spans="1:21" ht="12.75" customHeight="1" x14ac:dyDescent="0.2">
      <c r="A55" s="54"/>
      <c r="B55" s="38" t="s">
        <v>67</v>
      </c>
      <c r="C55" s="54">
        <v>637012</v>
      </c>
      <c r="D55" s="54">
        <v>41</v>
      </c>
      <c r="E55" s="90"/>
      <c r="F55" s="90" t="s">
        <v>148</v>
      </c>
      <c r="G55" s="333" t="s">
        <v>25</v>
      </c>
      <c r="H55" s="333"/>
      <c r="I55" s="33">
        <v>442.47</v>
      </c>
      <c r="J55" s="23">
        <v>351.94</v>
      </c>
      <c r="K55" s="33">
        <v>500</v>
      </c>
      <c r="L55" s="33">
        <v>500</v>
      </c>
      <c r="M55" s="33">
        <v>563.94000000000005</v>
      </c>
      <c r="N55" s="33">
        <v>500</v>
      </c>
      <c r="O55" s="23">
        <v>500</v>
      </c>
      <c r="P55" s="23">
        <v>500</v>
      </c>
      <c r="Q55" s="127"/>
      <c r="R55" s="128"/>
      <c r="S55" s="283"/>
      <c r="T55" s="283"/>
      <c r="U55" s="283"/>
    </row>
    <row r="56" spans="1:21" ht="12.75" customHeight="1" x14ac:dyDescent="0.2">
      <c r="A56" s="108"/>
      <c r="B56" s="38" t="s">
        <v>67</v>
      </c>
      <c r="C56" s="108">
        <v>637012</v>
      </c>
      <c r="D56" s="108">
        <v>41</v>
      </c>
      <c r="E56" s="90"/>
      <c r="F56" s="90" t="s">
        <v>335</v>
      </c>
      <c r="G56" s="333" t="s">
        <v>334</v>
      </c>
      <c r="H56" s="333"/>
      <c r="I56" s="33">
        <v>0</v>
      </c>
      <c r="J56" s="23">
        <v>0</v>
      </c>
      <c r="K56" s="33">
        <v>100</v>
      </c>
      <c r="L56" s="33">
        <v>100</v>
      </c>
      <c r="M56" s="33">
        <v>55</v>
      </c>
      <c r="N56" s="33">
        <v>100</v>
      </c>
      <c r="O56" s="23">
        <v>110</v>
      </c>
      <c r="P56" s="23">
        <v>110</v>
      </c>
      <c r="Q56" s="127"/>
      <c r="R56" s="128"/>
      <c r="S56" s="283"/>
      <c r="T56" s="283"/>
      <c r="U56" s="283"/>
    </row>
    <row r="57" spans="1:21" ht="11.25" customHeight="1" x14ac:dyDescent="0.2">
      <c r="A57" s="54"/>
      <c r="B57" s="38" t="s">
        <v>67</v>
      </c>
      <c r="C57" s="54">
        <v>637014</v>
      </c>
      <c r="D57" s="54">
        <v>41</v>
      </c>
      <c r="E57" s="90"/>
      <c r="F57" s="90"/>
      <c r="G57" s="333" t="s">
        <v>26</v>
      </c>
      <c r="H57" s="333"/>
      <c r="I57" s="33">
        <v>844.8</v>
      </c>
      <c r="J57" s="23">
        <v>1716.54</v>
      </c>
      <c r="K57" s="33">
        <v>1750</v>
      </c>
      <c r="L57" s="33">
        <v>1750</v>
      </c>
      <c r="M57" s="33">
        <v>1769.98</v>
      </c>
      <c r="N57" s="33">
        <v>1750</v>
      </c>
      <c r="O57" s="23">
        <v>1750</v>
      </c>
      <c r="P57" s="23">
        <v>1750</v>
      </c>
      <c r="Q57" s="127"/>
      <c r="R57" s="128"/>
      <c r="S57" s="283"/>
      <c r="T57" s="283"/>
      <c r="U57" s="283"/>
    </row>
    <row r="58" spans="1:21" x14ac:dyDescent="0.2">
      <c r="A58" s="54"/>
      <c r="B58" s="38" t="s">
        <v>67</v>
      </c>
      <c r="C58" s="54">
        <v>637015</v>
      </c>
      <c r="D58" s="54">
        <v>41</v>
      </c>
      <c r="E58" s="90"/>
      <c r="F58" s="90"/>
      <c r="G58" s="333" t="s">
        <v>83</v>
      </c>
      <c r="H58" s="333"/>
      <c r="I58" s="33">
        <v>452.63</v>
      </c>
      <c r="J58" s="23">
        <v>452.6</v>
      </c>
      <c r="K58" s="33">
        <v>500</v>
      </c>
      <c r="L58" s="33">
        <v>500</v>
      </c>
      <c r="M58" s="33">
        <v>652.41</v>
      </c>
      <c r="N58" s="33">
        <v>500</v>
      </c>
      <c r="O58" s="23">
        <v>500</v>
      </c>
      <c r="P58" s="23">
        <v>500</v>
      </c>
      <c r="Q58" s="127"/>
      <c r="R58" s="128"/>
      <c r="S58" s="283"/>
      <c r="T58" s="283"/>
      <c r="U58" s="283"/>
    </row>
    <row r="59" spans="1:21" x14ac:dyDescent="0.2">
      <c r="A59" s="43"/>
      <c r="B59" s="44" t="s">
        <v>67</v>
      </c>
      <c r="C59" s="43">
        <v>637016</v>
      </c>
      <c r="D59" s="43">
        <v>41</v>
      </c>
      <c r="E59" s="91"/>
      <c r="F59" s="91"/>
      <c r="G59" s="326" t="s">
        <v>27</v>
      </c>
      <c r="H59" s="326"/>
      <c r="I59" s="45">
        <v>733.2</v>
      </c>
      <c r="J59" s="23">
        <v>1219.4000000000001</v>
      </c>
      <c r="K59" s="45">
        <v>1300</v>
      </c>
      <c r="L59" s="45">
        <v>1300</v>
      </c>
      <c r="M59" s="45">
        <v>580</v>
      </c>
      <c r="N59" s="45">
        <v>1300</v>
      </c>
      <c r="O59" s="23">
        <v>1300</v>
      </c>
      <c r="P59" s="23">
        <v>1300</v>
      </c>
      <c r="Q59" s="127"/>
      <c r="R59" s="128"/>
      <c r="S59" s="283"/>
      <c r="T59" s="283"/>
      <c r="U59" s="283"/>
    </row>
    <row r="60" spans="1:21" x14ac:dyDescent="0.2">
      <c r="A60" s="43"/>
      <c r="B60" s="44" t="s">
        <v>67</v>
      </c>
      <c r="C60" s="43">
        <v>637026</v>
      </c>
      <c r="D60" s="43">
        <v>41</v>
      </c>
      <c r="E60" s="91"/>
      <c r="F60" s="91" t="s">
        <v>151</v>
      </c>
      <c r="G60" s="354" t="s">
        <v>152</v>
      </c>
      <c r="H60" s="355"/>
      <c r="I60" s="45">
        <v>4346.2</v>
      </c>
      <c r="J60" s="23">
        <v>2145</v>
      </c>
      <c r="K60" s="45">
        <v>5000</v>
      </c>
      <c r="L60" s="45">
        <v>5000</v>
      </c>
      <c r="M60" s="45">
        <v>3466.75</v>
      </c>
      <c r="N60" s="45">
        <v>5000</v>
      </c>
      <c r="O60" s="23">
        <v>5000</v>
      </c>
      <c r="P60" s="23">
        <v>5000</v>
      </c>
      <c r="R60" s="128"/>
    </row>
    <row r="61" spans="1:21" x14ac:dyDescent="0.2">
      <c r="A61" s="43"/>
      <c r="B61" s="44" t="s">
        <v>67</v>
      </c>
      <c r="C61" s="43">
        <v>637026</v>
      </c>
      <c r="D61" s="43">
        <v>41</v>
      </c>
      <c r="E61" s="91"/>
      <c r="F61" s="91" t="s">
        <v>279</v>
      </c>
      <c r="G61" s="187" t="s">
        <v>280</v>
      </c>
      <c r="H61" s="188"/>
      <c r="I61" s="45">
        <v>5000</v>
      </c>
      <c r="J61" s="23">
        <v>0</v>
      </c>
      <c r="K61" s="45">
        <v>0</v>
      </c>
      <c r="L61" s="45">
        <v>0</v>
      </c>
      <c r="M61" s="45">
        <v>0</v>
      </c>
      <c r="N61" s="45">
        <v>0</v>
      </c>
      <c r="O61" s="23">
        <v>0</v>
      </c>
      <c r="P61" s="23">
        <v>0</v>
      </c>
      <c r="R61" s="128"/>
    </row>
    <row r="62" spans="1:21" ht="12.75" customHeight="1" x14ac:dyDescent="0.2">
      <c r="A62" s="54"/>
      <c r="B62" s="38" t="s">
        <v>67</v>
      </c>
      <c r="C62" s="54">
        <v>637027</v>
      </c>
      <c r="D62" s="54">
        <v>41</v>
      </c>
      <c r="E62" s="90"/>
      <c r="F62" s="90"/>
      <c r="G62" s="291" t="s">
        <v>36</v>
      </c>
      <c r="H62" s="291"/>
      <c r="I62" s="33">
        <v>1160.8</v>
      </c>
      <c r="J62" s="23">
        <v>727.86</v>
      </c>
      <c r="K62" s="33">
        <v>7920</v>
      </c>
      <c r="L62" s="33">
        <v>7920</v>
      </c>
      <c r="M62" s="33">
        <v>7595.14</v>
      </c>
      <c r="N62" s="33">
        <v>7920</v>
      </c>
      <c r="O62" s="23">
        <v>7920</v>
      </c>
      <c r="P62" s="23">
        <v>7920</v>
      </c>
    </row>
    <row r="63" spans="1:21" ht="12.75" customHeight="1" x14ac:dyDescent="0.2">
      <c r="A63" s="277"/>
      <c r="B63" s="38" t="s">
        <v>67</v>
      </c>
      <c r="C63" s="277">
        <v>637027</v>
      </c>
      <c r="D63" s="277">
        <v>41</v>
      </c>
      <c r="E63" s="90"/>
      <c r="F63" s="90" t="s">
        <v>339</v>
      </c>
      <c r="G63" s="291" t="s">
        <v>36</v>
      </c>
      <c r="H63" s="291"/>
      <c r="I63" s="33">
        <v>0</v>
      </c>
      <c r="J63" s="23">
        <v>0</v>
      </c>
      <c r="K63" s="33">
        <v>0</v>
      </c>
      <c r="L63" s="33">
        <v>0</v>
      </c>
      <c r="M63" s="33">
        <v>1800</v>
      </c>
      <c r="N63" s="33">
        <v>0</v>
      </c>
      <c r="O63" s="23">
        <v>0</v>
      </c>
      <c r="P63" s="23">
        <v>0</v>
      </c>
    </row>
    <row r="64" spans="1:21" ht="12.75" customHeight="1" x14ac:dyDescent="0.2">
      <c r="A64" s="183"/>
      <c r="B64" s="38" t="s">
        <v>67</v>
      </c>
      <c r="C64" s="183">
        <v>637031</v>
      </c>
      <c r="D64" s="183">
        <v>41</v>
      </c>
      <c r="E64" s="90"/>
      <c r="F64" s="90"/>
      <c r="G64" s="170" t="s">
        <v>281</v>
      </c>
      <c r="H64" s="170"/>
      <c r="I64" s="33">
        <v>30</v>
      </c>
      <c r="J64" s="23">
        <v>0</v>
      </c>
      <c r="K64" s="33">
        <v>0</v>
      </c>
      <c r="L64" s="33">
        <v>0</v>
      </c>
      <c r="M64" s="33">
        <v>0</v>
      </c>
      <c r="N64" s="33">
        <v>0</v>
      </c>
      <c r="O64" s="23">
        <v>0</v>
      </c>
      <c r="P64" s="23">
        <v>0</v>
      </c>
    </row>
    <row r="65" spans="1:16" x14ac:dyDescent="0.2">
      <c r="A65" s="54"/>
      <c r="B65" s="38" t="s">
        <v>67</v>
      </c>
      <c r="C65" s="54">
        <v>637035</v>
      </c>
      <c r="D65" s="54">
        <v>41</v>
      </c>
      <c r="E65" s="90"/>
      <c r="F65" s="90"/>
      <c r="G65" s="291" t="s">
        <v>153</v>
      </c>
      <c r="H65" s="291"/>
      <c r="I65" s="33">
        <v>436.21</v>
      </c>
      <c r="J65" s="23">
        <v>345.38</v>
      </c>
      <c r="K65" s="33">
        <v>350</v>
      </c>
      <c r="L65" s="33">
        <v>350</v>
      </c>
      <c r="M65" s="33">
        <v>402.54</v>
      </c>
      <c r="N65" s="33">
        <v>100</v>
      </c>
      <c r="O65" s="23">
        <v>355</v>
      </c>
      <c r="P65" s="23">
        <v>355</v>
      </c>
    </row>
    <row r="66" spans="1:16" ht="12.75" customHeight="1" x14ac:dyDescent="0.2">
      <c r="A66" s="302" t="s">
        <v>79</v>
      </c>
      <c r="B66" s="302"/>
      <c r="C66" s="302"/>
      <c r="D66" s="302"/>
      <c r="E66" s="302"/>
      <c r="F66" s="302"/>
      <c r="G66" s="302"/>
      <c r="H66" s="302"/>
      <c r="I66" s="25">
        <f t="shared" ref="I66:P66" si="7">SUM(I67:I68)</f>
        <v>14387.439999999999</v>
      </c>
      <c r="J66" s="25">
        <f t="shared" si="7"/>
        <v>3927.75</v>
      </c>
      <c r="K66" s="25">
        <f t="shared" si="7"/>
        <v>4800</v>
      </c>
      <c r="L66" s="25">
        <f t="shared" si="7"/>
        <v>4800</v>
      </c>
      <c r="M66" s="25">
        <f t="shared" si="7"/>
        <v>5290.91</v>
      </c>
      <c r="N66" s="25">
        <f t="shared" si="7"/>
        <v>5000</v>
      </c>
      <c r="O66" s="25">
        <f t="shared" si="7"/>
        <v>4800</v>
      </c>
      <c r="P66" s="25">
        <f t="shared" si="7"/>
        <v>4800</v>
      </c>
    </row>
    <row r="67" spans="1:16" ht="12.75" customHeight="1" x14ac:dyDescent="0.2">
      <c r="A67" s="161"/>
      <c r="B67" s="157" t="s">
        <v>67</v>
      </c>
      <c r="C67" s="157" t="s">
        <v>49</v>
      </c>
      <c r="D67" s="157" t="s">
        <v>50</v>
      </c>
      <c r="E67" s="157"/>
      <c r="F67" s="157"/>
      <c r="G67" s="296" t="s">
        <v>154</v>
      </c>
      <c r="H67" s="297"/>
      <c r="I67" s="30">
        <v>4039.56</v>
      </c>
      <c r="J67" s="30">
        <v>3927.75</v>
      </c>
      <c r="K67" s="30">
        <v>4800</v>
      </c>
      <c r="L67" s="30">
        <v>4800</v>
      </c>
      <c r="M67" s="30">
        <v>5290.91</v>
      </c>
      <c r="N67" s="30">
        <v>5000</v>
      </c>
      <c r="O67" s="30">
        <v>4800</v>
      </c>
      <c r="P67" s="30">
        <v>4800</v>
      </c>
    </row>
    <row r="68" spans="1:16" ht="12.75" customHeight="1" x14ac:dyDescent="0.2">
      <c r="A68" s="186"/>
      <c r="B68" s="179" t="s">
        <v>67</v>
      </c>
      <c r="C68" s="179" t="s">
        <v>282</v>
      </c>
      <c r="D68" s="179" t="s">
        <v>50</v>
      </c>
      <c r="E68" s="179"/>
      <c r="F68" s="179"/>
      <c r="G68" s="171" t="s">
        <v>109</v>
      </c>
      <c r="H68" s="172"/>
      <c r="I68" s="30">
        <v>10347.879999999999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1:16" ht="12.75" customHeight="1" x14ac:dyDescent="0.2">
      <c r="A69" s="302" t="s">
        <v>80</v>
      </c>
      <c r="B69" s="302"/>
      <c r="C69" s="302"/>
      <c r="D69" s="302"/>
      <c r="E69" s="302"/>
      <c r="F69" s="302"/>
      <c r="G69" s="302"/>
      <c r="H69" s="302"/>
      <c r="I69" s="25">
        <f>SUM(I70)</f>
        <v>1037.33</v>
      </c>
      <c r="J69" s="25">
        <f t="shared" ref="J69:P69" si="8">SUM(J70)</f>
        <v>393.07</v>
      </c>
      <c r="K69" s="25">
        <f>SUM(K70)</f>
        <v>0</v>
      </c>
      <c r="L69" s="25">
        <f t="shared" si="8"/>
        <v>0</v>
      </c>
      <c r="M69" s="25">
        <f t="shared" si="8"/>
        <v>0</v>
      </c>
      <c r="N69" s="25">
        <f t="shared" si="8"/>
        <v>0</v>
      </c>
      <c r="O69" s="25">
        <f t="shared" si="8"/>
        <v>0</v>
      </c>
      <c r="P69" s="25">
        <f t="shared" si="8"/>
        <v>0</v>
      </c>
    </row>
    <row r="70" spans="1:16" ht="12.75" customHeight="1" x14ac:dyDescent="0.2">
      <c r="A70" s="32"/>
      <c r="B70" s="46" t="s">
        <v>37</v>
      </c>
      <c r="C70" s="46" t="s">
        <v>81</v>
      </c>
      <c r="D70" s="8" t="s">
        <v>50</v>
      </c>
      <c r="E70" s="98"/>
      <c r="F70" s="92"/>
      <c r="G70" s="356" t="s">
        <v>38</v>
      </c>
      <c r="H70" s="356"/>
      <c r="I70" s="30">
        <v>1037.33</v>
      </c>
      <c r="J70" s="30">
        <v>393.07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1">
        <v>0</v>
      </c>
    </row>
    <row r="71" spans="1:16" ht="12.75" customHeight="1" x14ac:dyDescent="0.2">
      <c r="A71" s="344" t="s">
        <v>238</v>
      </c>
      <c r="B71" s="344"/>
      <c r="C71" s="344"/>
      <c r="D71" s="344"/>
      <c r="E71" s="344"/>
      <c r="F71" s="344"/>
      <c r="G71" s="344"/>
      <c r="H71" s="344"/>
      <c r="I71" s="19">
        <f>SUM(I72)</f>
        <v>28464</v>
      </c>
      <c r="J71" s="19">
        <f t="shared" ref="J71:P71" si="9">SUM(J72)</f>
        <v>28401</v>
      </c>
      <c r="K71" s="19">
        <f t="shared" si="9"/>
        <v>0</v>
      </c>
      <c r="L71" s="19">
        <f t="shared" si="9"/>
        <v>0</v>
      </c>
      <c r="M71" s="19">
        <f t="shared" si="9"/>
        <v>0</v>
      </c>
      <c r="N71" s="19">
        <f t="shared" si="9"/>
        <v>0</v>
      </c>
      <c r="O71" s="19">
        <f t="shared" si="9"/>
        <v>0</v>
      </c>
      <c r="P71" s="19">
        <f t="shared" si="9"/>
        <v>0</v>
      </c>
    </row>
    <row r="72" spans="1:16" ht="12.75" customHeight="1" x14ac:dyDescent="0.2">
      <c r="A72" s="314" t="s">
        <v>84</v>
      </c>
      <c r="B72" s="314"/>
      <c r="C72" s="314"/>
      <c r="D72" s="314"/>
      <c r="E72" s="314"/>
      <c r="F72" s="314"/>
      <c r="G72" s="314"/>
      <c r="H72" s="314"/>
      <c r="I72" s="20">
        <f>SUM(I73)</f>
        <v>28464</v>
      </c>
      <c r="J72" s="20">
        <f t="shared" ref="J72:P72" si="10">SUM(J73)</f>
        <v>28401</v>
      </c>
      <c r="K72" s="20">
        <f t="shared" si="10"/>
        <v>0</v>
      </c>
      <c r="L72" s="20">
        <f t="shared" si="10"/>
        <v>0</v>
      </c>
      <c r="M72" s="20">
        <f t="shared" si="10"/>
        <v>0</v>
      </c>
      <c r="N72" s="20">
        <f t="shared" si="10"/>
        <v>0</v>
      </c>
      <c r="O72" s="20">
        <f t="shared" si="10"/>
        <v>0</v>
      </c>
      <c r="P72" s="20">
        <f t="shared" si="10"/>
        <v>0</v>
      </c>
    </row>
    <row r="73" spans="1:16" ht="12.75" customHeight="1" x14ac:dyDescent="0.2">
      <c r="A73" s="186"/>
      <c r="B73" s="46" t="s">
        <v>37</v>
      </c>
      <c r="C73" s="46" t="s">
        <v>239</v>
      </c>
      <c r="D73" s="8" t="s">
        <v>50</v>
      </c>
      <c r="E73" s="98"/>
      <c r="F73" s="92"/>
      <c r="G73" s="293" t="s">
        <v>240</v>
      </c>
      <c r="H73" s="294"/>
      <c r="I73" s="30">
        <v>28464</v>
      </c>
      <c r="J73" s="30">
        <v>28401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1">
        <v>0</v>
      </c>
    </row>
    <row r="74" spans="1:16" ht="12.75" customHeight="1" x14ac:dyDescent="0.2">
      <c r="A74" s="343" t="s">
        <v>115</v>
      </c>
      <c r="B74" s="343"/>
      <c r="C74" s="343"/>
      <c r="D74" s="343"/>
      <c r="E74" s="343"/>
      <c r="F74" s="343"/>
      <c r="G74" s="343"/>
      <c r="H74" s="343"/>
      <c r="I74" s="28">
        <f>I75+I77</f>
        <v>701.74</v>
      </c>
      <c r="J74" s="28">
        <f t="shared" ref="J74:P74" si="11">J75+J77</f>
        <v>701.91</v>
      </c>
      <c r="K74" s="28">
        <f t="shared" si="11"/>
        <v>742</v>
      </c>
      <c r="L74" s="28">
        <f t="shared" si="11"/>
        <v>742</v>
      </c>
      <c r="M74" s="28">
        <f t="shared" si="11"/>
        <v>732.2</v>
      </c>
      <c r="N74" s="28">
        <f t="shared" si="11"/>
        <v>742</v>
      </c>
      <c r="O74" s="28">
        <f t="shared" si="11"/>
        <v>742</v>
      </c>
      <c r="P74" s="28">
        <f t="shared" si="11"/>
        <v>742</v>
      </c>
    </row>
    <row r="75" spans="1:16" ht="12.75" customHeight="1" x14ac:dyDescent="0.2">
      <c r="A75" s="314" t="s">
        <v>66</v>
      </c>
      <c r="B75" s="314"/>
      <c r="C75" s="314"/>
      <c r="D75" s="314"/>
      <c r="E75" s="314"/>
      <c r="F75" s="314"/>
      <c r="G75" s="314"/>
      <c r="H75" s="314"/>
      <c r="I75" s="25">
        <f>SUM(I76)</f>
        <v>600</v>
      </c>
      <c r="J75" s="25">
        <f t="shared" ref="J75:P75" si="12">SUM(J76)</f>
        <v>600</v>
      </c>
      <c r="K75" s="25">
        <f t="shared" si="12"/>
        <v>660</v>
      </c>
      <c r="L75" s="25">
        <f t="shared" si="12"/>
        <v>660</v>
      </c>
      <c r="M75" s="25">
        <f t="shared" si="12"/>
        <v>600</v>
      </c>
      <c r="N75" s="25">
        <f t="shared" si="12"/>
        <v>660</v>
      </c>
      <c r="O75" s="25">
        <f t="shared" si="12"/>
        <v>660</v>
      </c>
      <c r="P75" s="25">
        <f t="shared" si="12"/>
        <v>660</v>
      </c>
    </row>
    <row r="76" spans="1:16" ht="12.75" customHeight="1" x14ac:dyDescent="0.2">
      <c r="A76" s="9"/>
      <c r="B76" s="36" t="s">
        <v>67</v>
      </c>
      <c r="C76" s="36" t="s">
        <v>117</v>
      </c>
      <c r="D76" s="36" t="s">
        <v>55</v>
      </c>
      <c r="E76" s="99"/>
      <c r="F76" s="99" t="s">
        <v>82</v>
      </c>
      <c r="G76" s="292" t="s">
        <v>56</v>
      </c>
      <c r="H76" s="292"/>
      <c r="I76" s="30">
        <v>600</v>
      </c>
      <c r="J76" s="30">
        <v>600</v>
      </c>
      <c r="K76" s="30">
        <v>660</v>
      </c>
      <c r="L76" s="30">
        <v>660</v>
      </c>
      <c r="M76" s="30">
        <v>600</v>
      </c>
      <c r="N76" s="30">
        <v>660</v>
      </c>
      <c r="O76" s="30">
        <v>660</v>
      </c>
      <c r="P76" s="31">
        <v>660</v>
      </c>
    </row>
    <row r="77" spans="1:16" ht="12.75" customHeight="1" x14ac:dyDescent="0.2">
      <c r="A77" s="302" t="s">
        <v>69</v>
      </c>
      <c r="B77" s="302"/>
      <c r="C77" s="302"/>
      <c r="D77" s="302"/>
      <c r="E77" s="302"/>
      <c r="F77" s="302"/>
      <c r="G77" s="302"/>
      <c r="H77" s="302"/>
      <c r="I77" s="25">
        <f>SUM(I78:I79)</f>
        <v>101.74</v>
      </c>
      <c r="J77" s="25">
        <f t="shared" ref="J77:P77" si="13">SUM(J78:J79)</f>
        <v>101.91</v>
      </c>
      <c r="K77" s="25">
        <f t="shared" si="13"/>
        <v>82</v>
      </c>
      <c r="L77" s="25">
        <f t="shared" si="13"/>
        <v>82</v>
      </c>
      <c r="M77" s="25">
        <f t="shared" si="13"/>
        <v>132.19999999999999</v>
      </c>
      <c r="N77" s="25">
        <f t="shared" si="13"/>
        <v>82</v>
      </c>
      <c r="O77" s="25">
        <f t="shared" si="13"/>
        <v>82</v>
      </c>
      <c r="P77" s="25">
        <f t="shared" si="13"/>
        <v>82</v>
      </c>
    </row>
    <row r="78" spans="1:16" ht="12.75" customHeight="1" x14ac:dyDescent="0.2">
      <c r="A78" s="21"/>
      <c r="B78" s="22" t="s">
        <v>67</v>
      </c>
      <c r="C78" s="21">
        <v>633006</v>
      </c>
      <c r="D78" s="21">
        <v>111</v>
      </c>
      <c r="E78" s="89"/>
      <c r="F78" s="89" t="s">
        <v>82</v>
      </c>
      <c r="G78" s="290" t="s">
        <v>12</v>
      </c>
      <c r="H78" s="290"/>
      <c r="I78" s="30">
        <v>75.739999999999995</v>
      </c>
      <c r="J78" s="30">
        <v>101.91</v>
      </c>
      <c r="K78" s="30">
        <v>56</v>
      </c>
      <c r="L78" s="30">
        <v>56</v>
      </c>
      <c r="M78" s="30">
        <v>106.2</v>
      </c>
      <c r="N78" s="30">
        <v>56</v>
      </c>
      <c r="O78" s="30">
        <v>56</v>
      </c>
      <c r="P78" s="30">
        <v>56</v>
      </c>
    </row>
    <row r="79" spans="1:16" ht="12.75" customHeight="1" x14ac:dyDescent="0.2">
      <c r="A79" s="21"/>
      <c r="B79" s="22" t="s">
        <v>67</v>
      </c>
      <c r="C79" s="21">
        <v>633006</v>
      </c>
      <c r="D79" s="21">
        <v>111</v>
      </c>
      <c r="E79" s="89"/>
      <c r="F79" s="89" t="s">
        <v>96</v>
      </c>
      <c r="G79" s="290" t="s">
        <v>12</v>
      </c>
      <c r="H79" s="290"/>
      <c r="I79" s="23">
        <v>26</v>
      </c>
      <c r="J79" s="23">
        <v>0</v>
      </c>
      <c r="K79" s="23">
        <v>26</v>
      </c>
      <c r="L79" s="23">
        <v>26</v>
      </c>
      <c r="M79" s="23">
        <v>26</v>
      </c>
      <c r="N79" s="23">
        <v>26</v>
      </c>
      <c r="O79" s="23">
        <v>26</v>
      </c>
      <c r="P79" s="24">
        <v>26</v>
      </c>
    </row>
    <row r="80" spans="1:16" ht="12.75" customHeight="1" x14ac:dyDescent="0.2">
      <c r="A80" s="343" t="s">
        <v>116</v>
      </c>
      <c r="B80" s="343"/>
      <c r="C80" s="343"/>
      <c r="D80" s="343"/>
      <c r="E80" s="343"/>
      <c r="F80" s="343"/>
      <c r="G80" s="343"/>
      <c r="H80" s="343"/>
      <c r="I80" s="28">
        <f>I81+I83+I85</f>
        <v>526.4</v>
      </c>
      <c r="J80" s="28">
        <f t="shared" ref="J80:P80" si="14">J81+J83+J85</f>
        <v>1369.09</v>
      </c>
      <c r="K80" s="28">
        <f t="shared" si="14"/>
        <v>0</v>
      </c>
      <c r="L80" s="28">
        <f t="shared" si="14"/>
        <v>0</v>
      </c>
      <c r="M80" s="28">
        <f t="shared" si="14"/>
        <v>1047.3</v>
      </c>
      <c r="N80" s="28">
        <f t="shared" si="14"/>
        <v>0</v>
      </c>
      <c r="O80" s="28">
        <f t="shared" si="14"/>
        <v>0</v>
      </c>
      <c r="P80" s="28">
        <f t="shared" si="14"/>
        <v>0</v>
      </c>
    </row>
    <row r="81" spans="1:17" ht="12.75" customHeight="1" x14ac:dyDescent="0.2">
      <c r="A81" s="314" t="s">
        <v>66</v>
      </c>
      <c r="B81" s="314"/>
      <c r="C81" s="314"/>
      <c r="D81" s="314"/>
      <c r="E81" s="314"/>
      <c r="F81" s="314"/>
      <c r="G81" s="314"/>
      <c r="H81" s="314"/>
      <c r="I81" s="25">
        <f>SUM(I82)</f>
        <v>92</v>
      </c>
      <c r="J81" s="25">
        <f t="shared" ref="J81:P81" si="15">SUM(J82)</f>
        <v>0</v>
      </c>
      <c r="K81" s="25">
        <f t="shared" si="15"/>
        <v>0</v>
      </c>
      <c r="L81" s="25">
        <f t="shared" si="15"/>
        <v>0</v>
      </c>
      <c r="M81" s="25">
        <f t="shared" si="15"/>
        <v>0</v>
      </c>
      <c r="N81" s="25">
        <f t="shared" si="15"/>
        <v>0</v>
      </c>
      <c r="O81" s="25">
        <f t="shared" si="15"/>
        <v>0</v>
      </c>
      <c r="P81" s="25">
        <f t="shared" si="15"/>
        <v>0</v>
      </c>
    </row>
    <row r="82" spans="1:17" ht="12.75" customHeight="1" x14ac:dyDescent="0.2">
      <c r="A82" s="161"/>
      <c r="B82" s="157" t="s">
        <v>29</v>
      </c>
      <c r="C82" s="161">
        <v>614</v>
      </c>
      <c r="D82" s="161">
        <v>111</v>
      </c>
      <c r="E82" s="161"/>
      <c r="F82" s="161"/>
      <c r="G82" s="293" t="s">
        <v>56</v>
      </c>
      <c r="H82" s="294"/>
      <c r="I82" s="30">
        <v>92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1:17" ht="12.75" customHeight="1" x14ac:dyDescent="0.2">
      <c r="A83" s="314" t="s">
        <v>68</v>
      </c>
      <c r="B83" s="314"/>
      <c r="C83" s="314"/>
      <c r="D83" s="314"/>
      <c r="E83" s="314"/>
      <c r="F83" s="314"/>
      <c r="G83" s="314"/>
      <c r="H83" s="314"/>
      <c r="I83" s="25">
        <f>SUM(I84)</f>
        <v>0</v>
      </c>
      <c r="J83" s="25">
        <f t="shared" ref="J83:P83" si="16">SUM(J84)</f>
        <v>95.55</v>
      </c>
      <c r="K83" s="25">
        <f t="shared" si="16"/>
        <v>0</v>
      </c>
      <c r="L83" s="25">
        <f t="shared" si="16"/>
        <v>0</v>
      </c>
      <c r="M83" s="25">
        <f t="shared" si="16"/>
        <v>0</v>
      </c>
      <c r="N83" s="25">
        <f t="shared" si="16"/>
        <v>0</v>
      </c>
      <c r="O83" s="25">
        <f t="shared" si="16"/>
        <v>0</v>
      </c>
      <c r="P83" s="25">
        <f t="shared" si="16"/>
        <v>0</v>
      </c>
    </row>
    <row r="84" spans="1:17" ht="12.75" customHeight="1" x14ac:dyDescent="0.2">
      <c r="A84" s="186"/>
      <c r="B84" s="179" t="s">
        <v>29</v>
      </c>
      <c r="C84" s="186">
        <v>621</v>
      </c>
      <c r="D84" s="186">
        <v>111</v>
      </c>
      <c r="E84" s="186"/>
      <c r="F84" s="186"/>
      <c r="G84" s="177" t="s">
        <v>70</v>
      </c>
      <c r="H84" s="178"/>
      <c r="I84" s="30">
        <v>0</v>
      </c>
      <c r="J84" s="30">
        <v>95.55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</row>
    <row r="85" spans="1:17" ht="12.75" customHeight="1" x14ac:dyDescent="0.2">
      <c r="A85" s="302" t="s">
        <v>69</v>
      </c>
      <c r="B85" s="302"/>
      <c r="C85" s="302"/>
      <c r="D85" s="302"/>
      <c r="E85" s="302"/>
      <c r="F85" s="302"/>
      <c r="G85" s="302"/>
      <c r="H85" s="302"/>
      <c r="I85" s="25">
        <f>SUM(I87:I94)</f>
        <v>434.4</v>
      </c>
      <c r="J85" s="25">
        <f t="shared" ref="J85:P85" si="17">SUM(J87:J94)</f>
        <v>1273.54</v>
      </c>
      <c r="K85" s="25">
        <f t="shared" si="17"/>
        <v>0</v>
      </c>
      <c r="L85" s="25">
        <f t="shared" si="17"/>
        <v>0</v>
      </c>
      <c r="M85" s="25">
        <f>SUM(M86:M94)</f>
        <v>1047.3</v>
      </c>
      <c r="N85" s="25">
        <f t="shared" si="17"/>
        <v>0</v>
      </c>
      <c r="O85" s="25">
        <f t="shared" si="17"/>
        <v>0</v>
      </c>
      <c r="P85" s="25">
        <f t="shared" si="17"/>
        <v>0</v>
      </c>
    </row>
    <row r="86" spans="1:17" x14ac:dyDescent="0.2">
      <c r="A86" s="21"/>
      <c r="B86" s="22" t="s">
        <v>29</v>
      </c>
      <c r="C86" s="21">
        <v>611</v>
      </c>
      <c r="D86" s="21">
        <v>111</v>
      </c>
      <c r="E86" s="89"/>
      <c r="F86" s="89"/>
      <c r="G86" s="361" t="s">
        <v>351</v>
      </c>
      <c r="H86" s="362"/>
      <c r="I86" s="23">
        <v>0</v>
      </c>
      <c r="J86" s="23">
        <v>0</v>
      </c>
      <c r="K86" s="30">
        <v>0</v>
      </c>
      <c r="L86" s="30">
        <v>0</v>
      </c>
      <c r="M86" s="30">
        <v>60.64</v>
      </c>
      <c r="N86" s="30">
        <v>0</v>
      </c>
      <c r="O86" s="23">
        <v>0</v>
      </c>
      <c r="P86" s="24">
        <v>0</v>
      </c>
    </row>
    <row r="87" spans="1:17" x14ac:dyDescent="0.2">
      <c r="A87" s="21"/>
      <c r="B87" s="22" t="s">
        <v>29</v>
      </c>
      <c r="C87" s="21">
        <v>631001</v>
      </c>
      <c r="D87" s="21">
        <v>111</v>
      </c>
      <c r="E87" s="89"/>
      <c r="F87" s="89"/>
      <c r="G87" s="361" t="s">
        <v>8</v>
      </c>
      <c r="H87" s="362"/>
      <c r="I87" s="23">
        <v>10.9</v>
      </c>
      <c r="J87" s="23">
        <v>32.700000000000003</v>
      </c>
      <c r="K87" s="30">
        <v>0</v>
      </c>
      <c r="L87" s="30">
        <v>0</v>
      </c>
      <c r="M87" s="30">
        <v>11.6</v>
      </c>
      <c r="N87" s="30">
        <v>0</v>
      </c>
      <c r="O87" s="23">
        <v>0</v>
      </c>
      <c r="P87" s="24">
        <v>0</v>
      </c>
    </row>
    <row r="88" spans="1:17" x14ac:dyDescent="0.2">
      <c r="A88" s="21"/>
      <c r="B88" s="22" t="s">
        <v>29</v>
      </c>
      <c r="C88" s="21">
        <v>632003</v>
      </c>
      <c r="D88" s="21">
        <v>111</v>
      </c>
      <c r="E88" s="89"/>
      <c r="F88" s="89"/>
      <c r="G88" s="329" t="s">
        <v>100</v>
      </c>
      <c r="H88" s="330"/>
      <c r="I88" s="23">
        <v>0</v>
      </c>
      <c r="J88" s="23">
        <v>20.6</v>
      </c>
      <c r="K88" s="30">
        <v>0</v>
      </c>
      <c r="L88" s="30">
        <v>0</v>
      </c>
      <c r="M88" s="30">
        <v>111.7</v>
      </c>
      <c r="N88" s="30">
        <v>0</v>
      </c>
      <c r="O88" s="23">
        <v>0</v>
      </c>
      <c r="P88" s="24">
        <v>0</v>
      </c>
    </row>
    <row r="89" spans="1:17" x14ac:dyDescent="0.2">
      <c r="A89" s="21"/>
      <c r="B89" s="22" t="s">
        <v>29</v>
      </c>
      <c r="C89" s="21">
        <v>632005</v>
      </c>
      <c r="D89" s="21">
        <v>111</v>
      </c>
      <c r="E89" s="89"/>
      <c r="F89" s="89"/>
      <c r="G89" s="329" t="s">
        <v>99</v>
      </c>
      <c r="H89" s="330"/>
      <c r="I89" s="23">
        <v>0</v>
      </c>
      <c r="J89" s="23">
        <v>15</v>
      </c>
      <c r="K89" s="30">
        <v>0</v>
      </c>
      <c r="L89" s="30">
        <v>0</v>
      </c>
      <c r="M89" s="30">
        <v>0</v>
      </c>
      <c r="N89" s="30">
        <v>0</v>
      </c>
      <c r="O89" s="23">
        <v>0</v>
      </c>
      <c r="P89" s="24">
        <v>0</v>
      </c>
    </row>
    <row r="90" spans="1:17" x14ac:dyDescent="0.2">
      <c r="A90" s="21"/>
      <c r="B90" s="22" t="s">
        <v>29</v>
      </c>
      <c r="C90" s="21">
        <v>633006</v>
      </c>
      <c r="D90" s="21">
        <v>111</v>
      </c>
      <c r="E90" s="89"/>
      <c r="F90" s="89"/>
      <c r="G90" s="316" t="s">
        <v>12</v>
      </c>
      <c r="H90" s="316"/>
      <c r="I90" s="23">
        <v>13.5</v>
      </c>
      <c r="J90" s="23">
        <v>28.5</v>
      </c>
      <c r="K90" s="30">
        <v>0</v>
      </c>
      <c r="L90" s="30">
        <v>0</v>
      </c>
      <c r="M90" s="30">
        <v>10.199999999999999</v>
      </c>
      <c r="N90" s="30">
        <v>0</v>
      </c>
      <c r="O90" s="23">
        <v>0</v>
      </c>
      <c r="P90" s="24">
        <v>0</v>
      </c>
    </row>
    <row r="91" spans="1:17" x14ac:dyDescent="0.2">
      <c r="A91" s="21"/>
      <c r="B91" s="22" t="s">
        <v>29</v>
      </c>
      <c r="C91" s="21">
        <v>633016</v>
      </c>
      <c r="D91" s="21">
        <v>111</v>
      </c>
      <c r="E91" s="89"/>
      <c r="F91" s="89"/>
      <c r="G91" s="290" t="s">
        <v>18</v>
      </c>
      <c r="H91" s="290"/>
      <c r="I91" s="23">
        <v>16</v>
      </c>
      <c r="J91" s="23">
        <v>46</v>
      </c>
      <c r="K91" s="30">
        <v>0</v>
      </c>
      <c r="L91" s="30">
        <v>0</v>
      </c>
      <c r="M91" s="30">
        <v>26</v>
      </c>
      <c r="N91" s="30">
        <v>0</v>
      </c>
      <c r="O91" s="23">
        <v>0</v>
      </c>
      <c r="P91" s="24">
        <v>0</v>
      </c>
    </row>
    <row r="92" spans="1:17" x14ac:dyDescent="0.2">
      <c r="A92" s="21"/>
      <c r="B92" s="22" t="s">
        <v>29</v>
      </c>
      <c r="C92" s="21">
        <v>634004</v>
      </c>
      <c r="D92" s="21">
        <v>111</v>
      </c>
      <c r="E92" s="89"/>
      <c r="F92" s="89"/>
      <c r="G92" s="290" t="s">
        <v>19</v>
      </c>
      <c r="H92" s="290"/>
      <c r="I92" s="23">
        <v>9.6199999999999992</v>
      </c>
      <c r="J92" s="23">
        <v>28.35</v>
      </c>
      <c r="K92" s="30">
        <v>0</v>
      </c>
      <c r="L92" s="30">
        <v>0</v>
      </c>
      <c r="M92" s="30">
        <v>9.64</v>
      </c>
      <c r="N92" s="30">
        <v>0</v>
      </c>
      <c r="O92" s="23">
        <v>0</v>
      </c>
      <c r="P92" s="24">
        <v>0</v>
      </c>
    </row>
    <row r="93" spans="1:17" ht="11.25" customHeight="1" x14ac:dyDescent="0.2">
      <c r="A93" s="21"/>
      <c r="B93" s="22" t="s">
        <v>29</v>
      </c>
      <c r="C93" s="21">
        <v>637007</v>
      </c>
      <c r="D93" s="21">
        <v>111</v>
      </c>
      <c r="E93" s="89"/>
      <c r="F93" s="89"/>
      <c r="G93" s="316" t="s">
        <v>146</v>
      </c>
      <c r="H93" s="316"/>
      <c r="I93" s="23">
        <v>85.1</v>
      </c>
      <c r="J93" s="23">
        <v>218</v>
      </c>
      <c r="K93" s="30">
        <v>0</v>
      </c>
      <c r="L93" s="30">
        <v>0</v>
      </c>
      <c r="M93" s="30">
        <v>139.19999999999999</v>
      </c>
      <c r="N93" s="30">
        <v>0</v>
      </c>
      <c r="O93" s="23">
        <v>0</v>
      </c>
      <c r="P93" s="24">
        <v>0</v>
      </c>
    </row>
    <row r="94" spans="1:17" x14ac:dyDescent="0.2">
      <c r="A94" s="21"/>
      <c r="B94" s="22" t="s">
        <v>29</v>
      </c>
      <c r="C94" s="21">
        <v>637026</v>
      </c>
      <c r="D94" s="21">
        <v>111</v>
      </c>
      <c r="E94" s="89"/>
      <c r="F94" s="89"/>
      <c r="G94" s="316" t="s">
        <v>150</v>
      </c>
      <c r="H94" s="316"/>
      <c r="I94" s="23">
        <v>299.27999999999997</v>
      </c>
      <c r="J94" s="23">
        <v>884.39</v>
      </c>
      <c r="K94" s="30">
        <v>0</v>
      </c>
      <c r="L94" s="30">
        <v>0</v>
      </c>
      <c r="M94" s="30">
        <v>678.32</v>
      </c>
      <c r="N94" s="30">
        <v>0</v>
      </c>
      <c r="O94" s="23">
        <v>0</v>
      </c>
      <c r="P94" s="24">
        <v>0</v>
      </c>
    </row>
    <row r="95" spans="1:17" x14ac:dyDescent="0.2">
      <c r="A95" s="336" t="s">
        <v>118</v>
      </c>
      <c r="B95" s="336"/>
      <c r="C95" s="336"/>
      <c r="D95" s="336"/>
      <c r="E95" s="336"/>
      <c r="F95" s="336"/>
      <c r="G95" s="336"/>
      <c r="H95" s="336"/>
      <c r="I95" s="48">
        <f>I96</f>
        <v>3856.03</v>
      </c>
      <c r="J95" s="48">
        <f t="shared" ref="J95:P95" si="18">J96</f>
        <v>3593.38</v>
      </c>
      <c r="K95" s="48">
        <f t="shared" si="18"/>
        <v>3600</v>
      </c>
      <c r="L95" s="48">
        <f t="shared" si="18"/>
        <v>3600</v>
      </c>
      <c r="M95" s="48">
        <f t="shared" si="18"/>
        <v>4009.14</v>
      </c>
      <c r="N95" s="48">
        <f t="shared" si="18"/>
        <v>4000</v>
      </c>
      <c r="O95" s="48">
        <f t="shared" si="18"/>
        <v>4000</v>
      </c>
      <c r="P95" s="48">
        <f t="shared" si="18"/>
        <v>4000</v>
      </c>
      <c r="Q95" s="284"/>
    </row>
    <row r="96" spans="1:17" ht="12.75" customHeight="1" x14ac:dyDescent="0.2">
      <c r="A96" s="302" t="s">
        <v>79</v>
      </c>
      <c r="B96" s="302"/>
      <c r="C96" s="302"/>
      <c r="D96" s="302"/>
      <c r="E96" s="302"/>
      <c r="F96" s="302"/>
      <c r="G96" s="302"/>
      <c r="H96" s="302"/>
      <c r="I96" s="49">
        <f>SUM(I97)</f>
        <v>3856.03</v>
      </c>
      <c r="J96" s="49">
        <f t="shared" ref="J96:P96" si="19">SUM(J97:J97)</f>
        <v>3593.38</v>
      </c>
      <c r="K96" s="49">
        <f t="shared" si="19"/>
        <v>3600</v>
      </c>
      <c r="L96" s="49">
        <f t="shared" si="19"/>
        <v>3600</v>
      </c>
      <c r="M96" s="49">
        <f t="shared" si="19"/>
        <v>4009.14</v>
      </c>
      <c r="N96" s="49">
        <f t="shared" si="19"/>
        <v>4000</v>
      </c>
      <c r="O96" s="49">
        <f t="shared" si="19"/>
        <v>4000</v>
      </c>
      <c r="P96" s="49">
        <f t="shared" si="19"/>
        <v>4000</v>
      </c>
      <c r="Q96" s="285"/>
    </row>
    <row r="97" spans="1:21" x14ac:dyDescent="0.2">
      <c r="A97" s="21"/>
      <c r="B97" s="22" t="s">
        <v>67</v>
      </c>
      <c r="C97" s="21">
        <v>642006</v>
      </c>
      <c r="D97" s="21">
        <v>41</v>
      </c>
      <c r="E97" s="89"/>
      <c r="F97" s="89"/>
      <c r="G97" s="290" t="s">
        <v>119</v>
      </c>
      <c r="H97" s="290"/>
      <c r="I97" s="23">
        <v>3856.03</v>
      </c>
      <c r="J97" s="23">
        <v>3593.38</v>
      </c>
      <c r="K97" s="23">
        <v>3600</v>
      </c>
      <c r="L97" s="23">
        <v>3600</v>
      </c>
      <c r="M97" s="23">
        <v>4009.14</v>
      </c>
      <c r="N97" s="23">
        <v>4000</v>
      </c>
      <c r="O97" s="23">
        <v>4000</v>
      </c>
      <c r="P97" s="23">
        <v>4000</v>
      </c>
      <c r="Q97" s="284"/>
    </row>
    <row r="98" spans="1:21" x14ac:dyDescent="0.2">
      <c r="A98" s="327" t="s">
        <v>120</v>
      </c>
      <c r="B98" s="327"/>
      <c r="C98" s="327"/>
      <c r="D98" s="327"/>
      <c r="E98" s="327"/>
      <c r="F98" s="327"/>
      <c r="G98" s="327"/>
      <c r="H98" s="327"/>
      <c r="I98" s="48">
        <f>I99+I107+I113</f>
        <v>10137.649999999998</v>
      </c>
      <c r="J98" s="48">
        <f t="shared" ref="J98:P98" si="20">J99+J107+J113</f>
        <v>9781.92</v>
      </c>
      <c r="K98" s="48">
        <f t="shared" si="20"/>
        <v>11847</v>
      </c>
      <c r="L98" s="48">
        <f t="shared" si="20"/>
        <v>11847</v>
      </c>
      <c r="M98" s="48">
        <f t="shared" si="20"/>
        <v>19507.28</v>
      </c>
      <c r="N98" s="48">
        <f t="shared" si="20"/>
        <v>10706</v>
      </c>
      <c r="O98" s="48">
        <f t="shared" si="20"/>
        <v>10706</v>
      </c>
      <c r="P98" s="48">
        <f t="shared" si="20"/>
        <v>10706</v>
      </c>
      <c r="Q98" s="119"/>
      <c r="R98" s="120"/>
      <c r="S98" s="120"/>
      <c r="T98" s="120"/>
      <c r="U98" s="120"/>
    </row>
    <row r="99" spans="1:21" x14ac:dyDescent="0.2">
      <c r="A99" s="340" t="s">
        <v>121</v>
      </c>
      <c r="B99" s="341"/>
      <c r="C99" s="341"/>
      <c r="D99" s="341"/>
      <c r="E99" s="341"/>
      <c r="F99" s="341"/>
      <c r="G99" s="341"/>
      <c r="H99" s="342"/>
      <c r="I99" s="47">
        <f>I100</f>
        <v>6324.2099999999991</v>
      </c>
      <c r="J99" s="47">
        <f t="shared" ref="J99:P99" si="21">J100</f>
        <v>5890.5100000000011</v>
      </c>
      <c r="K99" s="47">
        <f t="shared" si="21"/>
        <v>6216</v>
      </c>
      <c r="L99" s="47">
        <f t="shared" si="21"/>
        <v>6216</v>
      </c>
      <c r="M99" s="47">
        <f t="shared" si="21"/>
        <v>6333.0199999999995</v>
      </c>
      <c r="N99" s="47">
        <f t="shared" si="21"/>
        <v>5600</v>
      </c>
      <c r="O99" s="47">
        <f t="shared" si="21"/>
        <v>5600</v>
      </c>
      <c r="P99" s="47">
        <f t="shared" si="21"/>
        <v>5600</v>
      </c>
      <c r="Q99" s="119"/>
      <c r="R99" s="120"/>
      <c r="S99" s="120"/>
      <c r="T99" s="120"/>
      <c r="U99" s="120"/>
    </row>
    <row r="100" spans="1:21" ht="12.75" customHeight="1" x14ac:dyDescent="0.2">
      <c r="A100" s="314" t="s">
        <v>69</v>
      </c>
      <c r="B100" s="314"/>
      <c r="C100" s="314"/>
      <c r="D100" s="314"/>
      <c r="E100" s="314"/>
      <c r="F100" s="314"/>
      <c r="G100" s="314"/>
      <c r="H100" s="314"/>
      <c r="I100" s="49">
        <f>SUM(I101:I106)</f>
        <v>6324.2099999999991</v>
      </c>
      <c r="J100" s="49">
        <f t="shared" ref="J100:P100" si="22">SUM(J101:J106)</f>
        <v>5890.5100000000011</v>
      </c>
      <c r="K100" s="49">
        <f t="shared" si="22"/>
        <v>6216</v>
      </c>
      <c r="L100" s="49">
        <f t="shared" si="22"/>
        <v>6216</v>
      </c>
      <c r="M100" s="49">
        <f t="shared" si="22"/>
        <v>6333.0199999999995</v>
      </c>
      <c r="N100" s="49">
        <f t="shared" si="22"/>
        <v>5600</v>
      </c>
      <c r="O100" s="49">
        <f t="shared" si="22"/>
        <v>5600</v>
      </c>
      <c r="P100" s="49">
        <f t="shared" si="22"/>
        <v>5600</v>
      </c>
      <c r="Q100" s="119"/>
      <c r="R100" s="120"/>
      <c r="S100" s="120"/>
      <c r="T100" s="120"/>
      <c r="U100" s="120"/>
    </row>
    <row r="101" spans="1:21" ht="12.75" customHeight="1" x14ac:dyDescent="0.2">
      <c r="A101" s="163"/>
      <c r="B101" s="163" t="s">
        <v>67</v>
      </c>
      <c r="C101" s="163" t="s">
        <v>122</v>
      </c>
      <c r="D101" s="163" t="s">
        <v>50</v>
      </c>
      <c r="E101" s="163"/>
      <c r="F101" s="163" t="s">
        <v>123</v>
      </c>
      <c r="G101" s="352" t="s">
        <v>41</v>
      </c>
      <c r="H101" s="353"/>
      <c r="I101" s="31">
        <v>1242.25</v>
      </c>
      <c r="J101" s="24">
        <v>1723.85</v>
      </c>
      <c r="K101" s="31">
        <v>2400</v>
      </c>
      <c r="L101" s="31">
        <v>2400</v>
      </c>
      <c r="M101" s="31">
        <v>1940.2</v>
      </c>
      <c r="N101" s="31">
        <v>2000</v>
      </c>
      <c r="O101" s="31">
        <v>2000</v>
      </c>
      <c r="P101" s="31">
        <v>2000</v>
      </c>
      <c r="Q101" s="119"/>
      <c r="R101" s="120"/>
      <c r="S101" s="120"/>
      <c r="T101" s="120"/>
      <c r="U101" s="120"/>
    </row>
    <row r="102" spans="1:21" ht="12.75" customHeight="1" x14ac:dyDescent="0.2">
      <c r="A102" s="163"/>
      <c r="B102" s="163" t="s">
        <v>67</v>
      </c>
      <c r="C102" s="163" t="s">
        <v>122</v>
      </c>
      <c r="D102" s="163" t="s">
        <v>50</v>
      </c>
      <c r="E102" s="163"/>
      <c r="F102" s="163" t="s">
        <v>124</v>
      </c>
      <c r="G102" s="193" t="s">
        <v>48</v>
      </c>
      <c r="H102" s="194"/>
      <c r="I102" s="31">
        <v>2556</v>
      </c>
      <c r="J102" s="24">
        <v>2460</v>
      </c>
      <c r="K102" s="31">
        <v>1584</v>
      </c>
      <c r="L102" s="31">
        <v>1584</v>
      </c>
      <c r="M102" s="31">
        <v>2270.4499999999998</v>
      </c>
      <c r="N102" s="31">
        <v>2000</v>
      </c>
      <c r="O102" s="31">
        <v>2000</v>
      </c>
      <c r="P102" s="31">
        <v>2000</v>
      </c>
      <c r="Q102" s="119"/>
      <c r="R102" s="120"/>
      <c r="S102" s="120"/>
      <c r="T102" s="120"/>
      <c r="U102" s="120"/>
    </row>
    <row r="103" spans="1:21" x14ac:dyDescent="0.2">
      <c r="A103" s="22"/>
      <c r="B103" s="22" t="s">
        <v>67</v>
      </c>
      <c r="C103" s="22" t="s">
        <v>125</v>
      </c>
      <c r="D103" s="22" t="s">
        <v>50</v>
      </c>
      <c r="E103" s="191"/>
      <c r="F103" s="191"/>
      <c r="G103" s="351" t="s">
        <v>57</v>
      </c>
      <c r="H103" s="351"/>
      <c r="I103" s="23">
        <v>217.45</v>
      </c>
      <c r="J103" s="23">
        <v>368.8</v>
      </c>
      <c r="K103" s="23">
        <v>500</v>
      </c>
      <c r="L103" s="23">
        <v>500</v>
      </c>
      <c r="M103" s="23">
        <v>380.01</v>
      </c>
      <c r="N103" s="23">
        <v>500</v>
      </c>
      <c r="O103" s="23">
        <v>500</v>
      </c>
      <c r="P103" s="23">
        <v>500</v>
      </c>
      <c r="Q103" s="119"/>
      <c r="R103" s="120"/>
      <c r="S103" s="120"/>
      <c r="T103" s="120"/>
      <c r="U103" s="120"/>
    </row>
    <row r="104" spans="1:21" x14ac:dyDescent="0.2">
      <c r="A104" s="22"/>
      <c r="B104" s="22" t="s">
        <v>43</v>
      </c>
      <c r="C104" s="22" t="s">
        <v>122</v>
      </c>
      <c r="D104" s="22" t="s">
        <v>50</v>
      </c>
      <c r="E104" s="191"/>
      <c r="F104" s="191" t="s">
        <v>126</v>
      </c>
      <c r="G104" s="334" t="s">
        <v>128</v>
      </c>
      <c r="H104" s="335"/>
      <c r="I104" s="23">
        <v>2066.1</v>
      </c>
      <c r="J104" s="23">
        <v>1286.55</v>
      </c>
      <c r="K104" s="23">
        <v>0</v>
      </c>
      <c r="L104" s="23">
        <v>0</v>
      </c>
      <c r="M104" s="23">
        <v>224</v>
      </c>
      <c r="N104" s="23">
        <v>0</v>
      </c>
      <c r="O104" s="23">
        <v>0</v>
      </c>
      <c r="P104" s="23">
        <v>0</v>
      </c>
      <c r="Q104" s="119"/>
      <c r="R104" s="120"/>
      <c r="S104" s="120"/>
      <c r="T104" s="120"/>
      <c r="U104" s="120"/>
    </row>
    <row r="105" spans="1:21" x14ac:dyDescent="0.2">
      <c r="A105" s="22"/>
      <c r="B105" s="22" t="s">
        <v>43</v>
      </c>
      <c r="C105" s="22" t="s">
        <v>122</v>
      </c>
      <c r="D105" s="22" t="s">
        <v>50</v>
      </c>
      <c r="E105" s="191"/>
      <c r="F105" s="191" t="s">
        <v>127</v>
      </c>
      <c r="G105" s="334" t="s">
        <v>128</v>
      </c>
      <c r="H105" s="335"/>
      <c r="I105" s="23">
        <v>220</v>
      </c>
      <c r="J105" s="23">
        <v>0</v>
      </c>
      <c r="K105" s="23">
        <v>1632</v>
      </c>
      <c r="L105" s="23">
        <v>1632</v>
      </c>
      <c r="M105" s="23">
        <v>1492.71</v>
      </c>
      <c r="N105" s="23">
        <v>1000</v>
      </c>
      <c r="O105" s="23">
        <v>1000</v>
      </c>
      <c r="P105" s="23">
        <v>1000</v>
      </c>
      <c r="Q105" s="119"/>
      <c r="R105" s="120"/>
      <c r="S105" s="120"/>
      <c r="T105" s="120"/>
      <c r="U105" s="120"/>
    </row>
    <row r="106" spans="1:21" x14ac:dyDescent="0.2">
      <c r="A106" s="22"/>
      <c r="B106" s="22" t="s">
        <v>43</v>
      </c>
      <c r="C106" s="22" t="s">
        <v>125</v>
      </c>
      <c r="D106" s="22" t="s">
        <v>50</v>
      </c>
      <c r="E106" s="191"/>
      <c r="F106" s="191"/>
      <c r="G106" s="334" t="s">
        <v>57</v>
      </c>
      <c r="H106" s="335"/>
      <c r="I106" s="23">
        <v>22.41</v>
      </c>
      <c r="J106" s="23">
        <v>51.31</v>
      </c>
      <c r="K106" s="23">
        <v>100</v>
      </c>
      <c r="L106" s="23">
        <v>100</v>
      </c>
      <c r="M106" s="23">
        <v>25.65</v>
      </c>
      <c r="N106" s="23">
        <v>100</v>
      </c>
      <c r="O106" s="23">
        <v>100</v>
      </c>
      <c r="P106" s="23">
        <v>100</v>
      </c>
      <c r="Q106" s="119"/>
      <c r="R106" s="120"/>
      <c r="S106" s="120"/>
      <c r="T106" s="120"/>
      <c r="U106" s="120"/>
    </row>
    <row r="107" spans="1:21" ht="12.75" customHeight="1" x14ac:dyDescent="0.2">
      <c r="A107" s="343" t="s">
        <v>129</v>
      </c>
      <c r="B107" s="343"/>
      <c r="C107" s="343"/>
      <c r="D107" s="343"/>
      <c r="E107" s="343"/>
      <c r="F107" s="343"/>
      <c r="G107" s="343"/>
      <c r="H107" s="343"/>
      <c r="I107" s="28">
        <f>I108</f>
        <v>2235.96</v>
      </c>
      <c r="J107" s="28">
        <f t="shared" ref="J107:P107" si="23">J108</f>
        <v>3369.01</v>
      </c>
      <c r="K107" s="28">
        <f t="shared" si="23"/>
        <v>3631</v>
      </c>
      <c r="L107" s="28">
        <f t="shared" si="23"/>
        <v>3631</v>
      </c>
      <c r="M107" s="28">
        <f t="shared" si="23"/>
        <v>2402.1799999999998</v>
      </c>
      <c r="N107" s="28">
        <f t="shared" si="23"/>
        <v>3106</v>
      </c>
      <c r="O107" s="28">
        <f t="shared" si="23"/>
        <v>3106</v>
      </c>
      <c r="P107" s="28">
        <f t="shared" si="23"/>
        <v>3106</v>
      </c>
      <c r="Q107" s="119"/>
      <c r="R107" s="120"/>
      <c r="S107" s="120"/>
      <c r="T107" s="120"/>
      <c r="U107" s="120"/>
    </row>
    <row r="108" spans="1:21" x14ac:dyDescent="0.2">
      <c r="A108" s="314" t="s">
        <v>69</v>
      </c>
      <c r="B108" s="314"/>
      <c r="C108" s="314"/>
      <c r="D108" s="314"/>
      <c r="E108" s="314"/>
      <c r="F108" s="314"/>
      <c r="G108" s="314"/>
      <c r="H108" s="314"/>
      <c r="I108" s="25">
        <f>SUM(I109:I112)</f>
        <v>2235.96</v>
      </c>
      <c r="J108" s="25">
        <f t="shared" ref="J108:P108" si="24">SUM(J109:J112)</f>
        <v>3369.01</v>
      </c>
      <c r="K108" s="25">
        <f t="shared" si="24"/>
        <v>3631</v>
      </c>
      <c r="L108" s="25">
        <f t="shared" si="24"/>
        <v>3631</v>
      </c>
      <c r="M108" s="25">
        <f t="shared" si="24"/>
        <v>2402.1799999999998</v>
      </c>
      <c r="N108" s="25">
        <f t="shared" si="24"/>
        <v>3106</v>
      </c>
      <c r="O108" s="25">
        <f t="shared" si="24"/>
        <v>3106</v>
      </c>
      <c r="P108" s="25">
        <f t="shared" si="24"/>
        <v>3106</v>
      </c>
      <c r="Q108" s="119"/>
      <c r="R108" s="120"/>
      <c r="S108" s="120"/>
      <c r="T108" s="120"/>
      <c r="U108" s="120"/>
    </row>
    <row r="109" spans="1:21" x14ac:dyDescent="0.2">
      <c r="A109" s="21"/>
      <c r="B109" s="22" t="s">
        <v>67</v>
      </c>
      <c r="C109" s="21">
        <v>634001</v>
      </c>
      <c r="D109" s="21">
        <v>41</v>
      </c>
      <c r="E109" s="89"/>
      <c r="F109" s="89"/>
      <c r="G109" s="290" t="s">
        <v>130</v>
      </c>
      <c r="H109" s="290"/>
      <c r="I109" s="23">
        <v>1106.3900000000001</v>
      </c>
      <c r="J109" s="23">
        <v>1749.8</v>
      </c>
      <c r="K109" s="23">
        <v>1800</v>
      </c>
      <c r="L109" s="23">
        <v>1800</v>
      </c>
      <c r="M109" s="23">
        <v>1491.62</v>
      </c>
      <c r="N109" s="23">
        <v>2000</v>
      </c>
      <c r="O109" s="23">
        <v>2000</v>
      </c>
      <c r="P109" s="23">
        <v>2000</v>
      </c>
    </row>
    <row r="110" spans="1:21" x14ac:dyDescent="0.2">
      <c r="A110" s="21"/>
      <c r="B110" s="22" t="s">
        <v>67</v>
      </c>
      <c r="C110" s="21">
        <v>634002</v>
      </c>
      <c r="D110" s="21">
        <v>41</v>
      </c>
      <c r="E110" s="89"/>
      <c r="F110" s="89"/>
      <c r="G110" s="290" t="s">
        <v>131</v>
      </c>
      <c r="H110" s="290"/>
      <c r="I110" s="23">
        <v>778.54</v>
      </c>
      <c r="J110" s="23">
        <v>1013.21</v>
      </c>
      <c r="K110" s="23">
        <v>1200</v>
      </c>
      <c r="L110" s="23">
        <v>1200</v>
      </c>
      <c r="M110" s="23">
        <v>404.53</v>
      </c>
      <c r="N110" s="23">
        <v>500</v>
      </c>
      <c r="O110" s="23">
        <v>500</v>
      </c>
      <c r="P110" s="23">
        <v>500</v>
      </c>
    </row>
    <row r="111" spans="1:21" x14ac:dyDescent="0.2">
      <c r="A111" s="21"/>
      <c r="B111" s="22" t="s">
        <v>67</v>
      </c>
      <c r="C111" s="21">
        <v>634003</v>
      </c>
      <c r="D111" s="21">
        <v>41</v>
      </c>
      <c r="E111" s="89"/>
      <c r="F111" s="89"/>
      <c r="G111" s="290" t="s">
        <v>132</v>
      </c>
      <c r="H111" s="290"/>
      <c r="I111" s="23">
        <v>280.52999999999997</v>
      </c>
      <c r="J111" s="23">
        <v>556</v>
      </c>
      <c r="K111" s="23">
        <v>556</v>
      </c>
      <c r="L111" s="23">
        <v>556</v>
      </c>
      <c r="M111" s="23">
        <v>506.03</v>
      </c>
      <c r="N111" s="23">
        <v>556</v>
      </c>
      <c r="O111" s="23">
        <v>556</v>
      </c>
      <c r="P111" s="23">
        <v>556</v>
      </c>
    </row>
    <row r="112" spans="1:21" x14ac:dyDescent="0.2">
      <c r="A112" s="21"/>
      <c r="B112" s="22" t="s">
        <v>67</v>
      </c>
      <c r="C112" s="21">
        <v>634005</v>
      </c>
      <c r="D112" s="21">
        <v>41</v>
      </c>
      <c r="E112" s="89"/>
      <c r="F112" s="89"/>
      <c r="G112" s="290" t="s">
        <v>20</v>
      </c>
      <c r="H112" s="290"/>
      <c r="I112" s="23">
        <v>70.5</v>
      </c>
      <c r="J112" s="23">
        <v>50</v>
      </c>
      <c r="K112" s="23">
        <v>75</v>
      </c>
      <c r="L112" s="23">
        <v>75</v>
      </c>
      <c r="M112" s="23">
        <v>0</v>
      </c>
      <c r="N112" s="23">
        <v>50</v>
      </c>
      <c r="O112" s="23">
        <v>50</v>
      </c>
      <c r="P112" s="23">
        <v>50</v>
      </c>
    </row>
    <row r="113" spans="1:20" x14ac:dyDescent="0.2">
      <c r="A113" s="343" t="s">
        <v>133</v>
      </c>
      <c r="B113" s="343"/>
      <c r="C113" s="343"/>
      <c r="D113" s="343"/>
      <c r="E113" s="343"/>
      <c r="F113" s="343"/>
      <c r="G113" s="343"/>
      <c r="H113" s="343"/>
      <c r="I113" s="28">
        <f>I114</f>
        <v>1577.48</v>
      </c>
      <c r="J113" s="28">
        <f t="shared" ref="J113:P113" si="25">J114</f>
        <v>522.4</v>
      </c>
      <c r="K113" s="28">
        <f t="shared" si="25"/>
        <v>2000</v>
      </c>
      <c r="L113" s="28">
        <f t="shared" si="25"/>
        <v>2000</v>
      </c>
      <c r="M113" s="28">
        <f t="shared" si="25"/>
        <v>10772.08</v>
      </c>
      <c r="N113" s="28">
        <f t="shared" si="25"/>
        <v>2000</v>
      </c>
      <c r="O113" s="28">
        <f t="shared" si="25"/>
        <v>2000</v>
      </c>
      <c r="P113" s="28">
        <f t="shared" si="25"/>
        <v>2000</v>
      </c>
    </row>
    <row r="114" spans="1:20" x14ac:dyDescent="0.2">
      <c r="A114" s="314" t="s">
        <v>69</v>
      </c>
      <c r="B114" s="314"/>
      <c r="C114" s="314"/>
      <c r="D114" s="314"/>
      <c r="E114" s="314"/>
      <c r="F114" s="314"/>
      <c r="G114" s="314"/>
      <c r="H114" s="314"/>
      <c r="I114" s="25">
        <f>SUM(I115:I116)</f>
        <v>1577.48</v>
      </c>
      <c r="J114" s="25">
        <f t="shared" ref="J114:P114" si="26">SUM(J115:J116)</f>
        <v>522.4</v>
      </c>
      <c r="K114" s="25">
        <f t="shared" si="26"/>
        <v>2000</v>
      </c>
      <c r="L114" s="25">
        <f t="shared" si="26"/>
        <v>2000</v>
      </c>
      <c r="M114" s="25">
        <f t="shared" si="26"/>
        <v>10772.08</v>
      </c>
      <c r="N114" s="25">
        <f t="shared" si="26"/>
        <v>2000</v>
      </c>
      <c r="O114" s="25">
        <f t="shared" si="26"/>
        <v>2000</v>
      </c>
      <c r="P114" s="25">
        <f t="shared" si="26"/>
        <v>2000</v>
      </c>
    </row>
    <row r="115" spans="1:20" x14ac:dyDescent="0.2">
      <c r="A115" s="21"/>
      <c r="B115" s="22" t="s">
        <v>67</v>
      </c>
      <c r="C115" s="21">
        <v>635004</v>
      </c>
      <c r="D115" s="21">
        <v>41</v>
      </c>
      <c r="E115" s="89"/>
      <c r="F115" s="89"/>
      <c r="G115" s="290" t="s">
        <v>134</v>
      </c>
      <c r="H115" s="290"/>
      <c r="I115" s="23">
        <v>0</v>
      </c>
      <c r="J115" s="23">
        <v>0</v>
      </c>
      <c r="K115" s="23">
        <v>500</v>
      </c>
      <c r="L115" s="23">
        <v>500</v>
      </c>
      <c r="M115" s="23">
        <v>0</v>
      </c>
      <c r="N115" s="23">
        <v>500</v>
      </c>
      <c r="O115" s="23">
        <v>500</v>
      </c>
      <c r="P115" s="23">
        <v>500</v>
      </c>
    </row>
    <row r="116" spans="1:20" x14ac:dyDescent="0.2">
      <c r="A116" s="21"/>
      <c r="B116" s="22" t="s">
        <v>67</v>
      </c>
      <c r="C116" s="21">
        <v>635006</v>
      </c>
      <c r="D116" s="21">
        <v>41</v>
      </c>
      <c r="E116" s="89"/>
      <c r="F116" s="89"/>
      <c r="G116" s="290" t="s">
        <v>135</v>
      </c>
      <c r="H116" s="290"/>
      <c r="I116" s="23">
        <v>1577.48</v>
      </c>
      <c r="J116" s="23">
        <v>522.4</v>
      </c>
      <c r="K116" s="23">
        <v>1500</v>
      </c>
      <c r="L116" s="23">
        <v>1500</v>
      </c>
      <c r="M116" s="23">
        <v>10772.08</v>
      </c>
      <c r="N116" s="23">
        <v>1500</v>
      </c>
      <c r="O116" s="23">
        <v>1500</v>
      </c>
      <c r="P116" s="23">
        <v>1500</v>
      </c>
    </row>
    <row r="117" spans="1:20" ht="37.5" customHeight="1" x14ac:dyDescent="0.2">
      <c r="A117" s="348" t="s">
        <v>155</v>
      </c>
      <c r="B117" s="349"/>
      <c r="C117" s="349"/>
      <c r="D117" s="349"/>
      <c r="E117" s="349"/>
      <c r="F117" s="349"/>
      <c r="G117" s="349"/>
      <c r="H117" s="350"/>
      <c r="I117" s="87">
        <f>I118+I123+I129+I133+I138+I142+I146</f>
        <v>35317.57</v>
      </c>
      <c r="J117" s="87">
        <f t="shared" ref="J117:P117" si="27">J118+J123+J129+J133+J138+J142+J146</f>
        <v>31307.03</v>
      </c>
      <c r="K117" s="87">
        <f t="shared" si="27"/>
        <v>35248</v>
      </c>
      <c r="L117" s="87">
        <f t="shared" si="27"/>
        <v>35248</v>
      </c>
      <c r="M117" s="87">
        <f t="shared" si="27"/>
        <v>23911.97</v>
      </c>
      <c r="N117" s="87">
        <f t="shared" si="27"/>
        <v>25000</v>
      </c>
      <c r="O117" s="87">
        <f t="shared" si="27"/>
        <v>23000</v>
      </c>
      <c r="P117" s="87">
        <f t="shared" si="27"/>
        <v>23000</v>
      </c>
      <c r="Q117" s="123"/>
    </row>
    <row r="118" spans="1:20" ht="12.75" customHeight="1" x14ac:dyDescent="0.2">
      <c r="A118" s="336" t="s">
        <v>156</v>
      </c>
      <c r="B118" s="336"/>
      <c r="C118" s="336"/>
      <c r="D118" s="336"/>
      <c r="E118" s="336"/>
      <c r="F118" s="336"/>
      <c r="G118" s="336"/>
      <c r="H118" s="336"/>
      <c r="I118" s="48">
        <f t="shared" ref="I118:P118" si="28">SUM(I119)</f>
        <v>0</v>
      </c>
      <c r="J118" s="48">
        <f t="shared" si="28"/>
        <v>0</v>
      </c>
      <c r="K118" s="48">
        <f t="shared" si="28"/>
        <v>400</v>
      </c>
      <c r="L118" s="48">
        <f t="shared" si="28"/>
        <v>400</v>
      </c>
      <c r="M118" s="48">
        <f t="shared" si="28"/>
        <v>0</v>
      </c>
      <c r="N118" s="48">
        <f t="shared" si="28"/>
        <v>400</v>
      </c>
      <c r="O118" s="48">
        <f t="shared" si="28"/>
        <v>400</v>
      </c>
      <c r="P118" s="48">
        <f t="shared" si="28"/>
        <v>400</v>
      </c>
    </row>
    <row r="119" spans="1:20" ht="12.75" customHeight="1" x14ac:dyDescent="0.2">
      <c r="A119" s="315" t="s">
        <v>65</v>
      </c>
      <c r="B119" s="315"/>
      <c r="C119" s="315"/>
      <c r="D119" s="315"/>
      <c r="E119" s="315"/>
      <c r="F119" s="315"/>
      <c r="G119" s="315"/>
      <c r="H119" s="315"/>
      <c r="I119" s="53">
        <f t="shared" ref="I119:P119" si="29">SUM(I120)</f>
        <v>0</v>
      </c>
      <c r="J119" s="53">
        <f t="shared" si="29"/>
        <v>0</v>
      </c>
      <c r="K119" s="53">
        <f t="shared" si="29"/>
        <v>400</v>
      </c>
      <c r="L119" s="53">
        <f t="shared" si="29"/>
        <v>400</v>
      </c>
      <c r="M119" s="53">
        <f t="shared" si="29"/>
        <v>0</v>
      </c>
      <c r="N119" s="53">
        <f t="shared" si="29"/>
        <v>400</v>
      </c>
      <c r="O119" s="53">
        <f t="shared" si="29"/>
        <v>400</v>
      </c>
      <c r="P119" s="53">
        <f t="shared" si="29"/>
        <v>400</v>
      </c>
    </row>
    <row r="120" spans="1:20" ht="12.75" customHeight="1" x14ac:dyDescent="0.2">
      <c r="A120" s="338" t="s">
        <v>69</v>
      </c>
      <c r="B120" s="338"/>
      <c r="C120" s="338"/>
      <c r="D120" s="338"/>
      <c r="E120" s="338"/>
      <c r="F120" s="338"/>
      <c r="G120" s="338"/>
      <c r="H120" s="338"/>
      <c r="I120" s="49">
        <f>SUM(I121:I122)</f>
        <v>0</v>
      </c>
      <c r="J120" s="49">
        <f t="shared" ref="J120:P120" si="30">SUM(J121:J122)</f>
        <v>0</v>
      </c>
      <c r="K120" s="49">
        <f t="shared" si="30"/>
        <v>400</v>
      </c>
      <c r="L120" s="49">
        <f t="shared" si="30"/>
        <v>400</v>
      </c>
      <c r="M120" s="49">
        <f t="shared" si="30"/>
        <v>0</v>
      </c>
      <c r="N120" s="49">
        <f t="shared" si="30"/>
        <v>400</v>
      </c>
      <c r="O120" s="49">
        <f t="shared" si="30"/>
        <v>400</v>
      </c>
      <c r="P120" s="49">
        <f t="shared" si="30"/>
        <v>400</v>
      </c>
    </row>
    <row r="121" spans="1:20" ht="11.25" customHeight="1" x14ac:dyDescent="0.2">
      <c r="A121" s="54"/>
      <c r="B121" s="38" t="s">
        <v>45</v>
      </c>
      <c r="C121" s="54">
        <v>635006</v>
      </c>
      <c r="D121" s="54">
        <v>41</v>
      </c>
      <c r="E121" s="90"/>
      <c r="F121" s="90"/>
      <c r="G121" s="339" t="s">
        <v>157</v>
      </c>
      <c r="H121" s="339"/>
      <c r="I121" s="33">
        <v>0</v>
      </c>
      <c r="J121" s="33">
        <v>0</v>
      </c>
      <c r="K121" s="55">
        <v>200</v>
      </c>
      <c r="L121" s="55">
        <v>200</v>
      </c>
      <c r="M121" s="55">
        <v>0</v>
      </c>
      <c r="N121" s="55">
        <v>200</v>
      </c>
      <c r="O121" s="55">
        <v>200</v>
      </c>
      <c r="P121" s="55">
        <v>200</v>
      </c>
      <c r="Q121" s="119"/>
      <c r="R121" s="119"/>
      <c r="S121" s="119"/>
      <c r="T121" s="119"/>
    </row>
    <row r="122" spans="1:20" ht="11.25" customHeight="1" x14ac:dyDescent="0.2">
      <c r="A122" s="135"/>
      <c r="B122" s="38" t="s">
        <v>45</v>
      </c>
      <c r="C122" s="135">
        <v>637004</v>
      </c>
      <c r="D122" s="135">
        <v>41</v>
      </c>
      <c r="E122" s="90"/>
      <c r="F122" s="90"/>
      <c r="G122" s="339" t="s">
        <v>23</v>
      </c>
      <c r="H122" s="339"/>
      <c r="I122" s="33">
        <v>0</v>
      </c>
      <c r="J122" s="33">
        <v>0</v>
      </c>
      <c r="K122" s="55">
        <v>200</v>
      </c>
      <c r="L122" s="55">
        <v>200</v>
      </c>
      <c r="M122" s="55">
        <v>0</v>
      </c>
      <c r="N122" s="55">
        <v>200</v>
      </c>
      <c r="O122" s="55">
        <v>200</v>
      </c>
      <c r="P122" s="55">
        <v>200</v>
      </c>
      <c r="Q122" s="119"/>
      <c r="R122" s="119"/>
      <c r="S122" s="119"/>
      <c r="T122" s="119"/>
    </row>
    <row r="123" spans="1:20" x14ac:dyDescent="0.2">
      <c r="A123" s="336" t="s">
        <v>158</v>
      </c>
      <c r="B123" s="336"/>
      <c r="C123" s="336"/>
      <c r="D123" s="336"/>
      <c r="E123" s="336"/>
      <c r="F123" s="336"/>
      <c r="G123" s="336"/>
      <c r="H123" s="336"/>
      <c r="I123" s="48">
        <f>I124</f>
        <v>2706.48</v>
      </c>
      <c r="J123" s="48">
        <f t="shared" ref="J123:P123" si="31">J124</f>
        <v>3760.32</v>
      </c>
      <c r="K123" s="48">
        <f t="shared" si="31"/>
        <v>4600</v>
      </c>
      <c r="L123" s="48">
        <f t="shared" si="31"/>
        <v>4600</v>
      </c>
      <c r="M123" s="48">
        <f t="shared" si="31"/>
        <v>4888.33</v>
      </c>
      <c r="N123" s="48">
        <f t="shared" si="31"/>
        <v>4600</v>
      </c>
      <c r="O123" s="48">
        <f t="shared" si="31"/>
        <v>4600</v>
      </c>
      <c r="P123" s="48">
        <f t="shared" si="31"/>
        <v>4600</v>
      </c>
    </row>
    <row r="124" spans="1:20" ht="12.75" customHeight="1" x14ac:dyDescent="0.2">
      <c r="A124" s="315" t="s">
        <v>65</v>
      </c>
      <c r="B124" s="315"/>
      <c r="C124" s="315"/>
      <c r="D124" s="315"/>
      <c r="E124" s="315"/>
      <c r="F124" s="315"/>
      <c r="G124" s="315"/>
      <c r="H124" s="315"/>
      <c r="I124" s="53">
        <f>I125</f>
        <v>2706.48</v>
      </c>
      <c r="J124" s="53">
        <f t="shared" ref="J124:P124" si="32">J125</f>
        <v>3760.32</v>
      </c>
      <c r="K124" s="53">
        <f t="shared" si="32"/>
        <v>4600</v>
      </c>
      <c r="L124" s="53">
        <f t="shared" si="32"/>
        <v>4600</v>
      </c>
      <c r="M124" s="53">
        <f t="shared" si="32"/>
        <v>4888.33</v>
      </c>
      <c r="N124" s="53">
        <f t="shared" si="32"/>
        <v>4600</v>
      </c>
      <c r="O124" s="53">
        <f t="shared" si="32"/>
        <v>4600</v>
      </c>
      <c r="P124" s="53">
        <f t="shared" si="32"/>
        <v>4600</v>
      </c>
    </row>
    <row r="125" spans="1:20" x14ac:dyDescent="0.2">
      <c r="A125" s="338" t="s">
        <v>69</v>
      </c>
      <c r="B125" s="338"/>
      <c r="C125" s="338"/>
      <c r="D125" s="338"/>
      <c r="E125" s="338"/>
      <c r="F125" s="338"/>
      <c r="G125" s="338"/>
      <c r="H125" s="338"/>
      <c r="I125" s="25">
        <f>SUM(I126:I128)</f>
        <v>2706.48</v>
      </c>
      <c r="J125" s="25">
        <f t="shared" ref="J125:P125" si="33">SUM(J126:J128)</f>
        <v>3760.32</v>
      </c>
      <c r="K125" s="25">
        <f t="shared" si="33"/>
        <v>4600</v>
      </c>
      <c r="L125" s="25">
        <f t="shared" si="33"/>
        <v>4600</v>
      </c>
      <c r="M125" s="25">
        <f t="shared" si="33"/>
        <v>4888.33</v>
      </c>
      <c r="N125" s="25">
        <f t="shared" si="33"/>
        <v>4600</v>
      </c>
      <c r="O125" s="25">
        <f t="shared" si="33"/>
        <v>4600</v>
      </c>
      <c r="P125" s="25">
        <f t="shared" si="33"/>
        <v>4600</v>
      </c>
    </row>
    <row r="126" spans="1:20" x14ac:dyDescent="0.2">
      <c r="A126" s="10"/>
      <c r="B126" s="86" t="s">
        <v>44</v>
      </c>
      <c r="C126" s="56">
        <v>632001</v>
      </c>
      <c r="D126" s="56">
        <v>41</v>
      </c>
      <c r="E126" s="101"/>
      <c r="F126" s="101"/>
      <c r="G126" s="295" t="s">
        <v>128</v>
      </c>
      <c r="H126" s="295"/>
      <c r="I126" s="33">
        <v>2573.5700000000002</v>
      </c>
      <c r="J126" s="33">
        <v>3260.32</v>
      </c>
      <c r="K126" s="34">
        <v>4000</v>
      </c>
      <c r="L126" s="34">
        <v>4000</v>
      </c>
      <c r="M126" s="34">
        <v>4232.1099999999997</v>
      </c>
      <c r="N126" s="34">
        <v>4000</v>
      </c>
      <c r="O126" s="34">
        <v>4000</v>
      </c>
      <c r="P126" s="34">
        <v>4000</v>
      </c>
    </row>
    <row r="127" spans="1:20" x14ac:dyDescent="0.2">
      <c r="A127" s="57"/>
      <c r="B127" s="86" t="s">
        <v>44</v>
      </c>
      <c r="C127" s="56">
        <v>633006</v>
      </c>
      <c r="D127" s="56">
        <v>41</v>
      </c>
      <c r="E127" s="101"/>
      <c r="F127" s="101"/>
      <c r="G127" s="295" t="s">
        <v>12</v>
      </c>
      <c r="H127" s="295"/>
      <c r="I127" s="33">
        <v>0</v>
      </c>
      <c r="J127" s="33">
        <v>0</v>
      </c>
      <c r="K127" s="34">
        <v>100</v>
      </c>
      <c r="L127" s="34">
        <v>100</v>
      </c>
      <c r="M127" s="34">
        <v>0</v>
      </c>
      <c r="N127" s="34">
        <v>100</v>
      </c>
      <c r="O127" s="34">
        <v>100</v>
      </c>
      <c r="P127" s="34">
        <v>100</v>
      </c>
    </row>
    <row r="128" spans="1:20" x14ac:dyDescent="0.2">
      <c r="A128" s="109"/>
      <c r="B128" s="112" t="s">
        <v>44</v>
      </c>
      <c r="C128" s="56">
        <v>635006</v>
      </c>
      <c r="D128" s="56">
        <v>41</v>
      </c>
      <c r="E128" s="110"/>
      <c r="F128" s="110"/>
      <c r="G128" s="114" t="s">
        <v>159</v>
      </c>
      <c r="H128" s="115"/>
      <c r="I128" s="33">
        <v>132.91</v>
      </c>
      <c r="J128" s="33">
        <v>500</v>
      </c>
      <c r="K128" s="34">
        <v>500</v>
      </c>
      <c r="L128" s="34">
        <v>500</v>
      </c>
      <c r="M128" s="34">
        <v>656.22</v>
      </c>
      <c r="N128" s="34">
        <v>500</v>
      </c>
      <c r="O128" s="34">
        <v>500</v>
      </c>
      <c r="P128" s="34">
        <v>500</v>
      </c>
    </row>
    <row r="129" spans="1:19" x14ac:dyDescent="0.2">
      <c r="A129" s="328" t="s">
        <v>160</v>
      </c>
      <c r="B129" s="328"/>
      <c r="C129" s="328"/>
      <c r="D129" s="328"/>
      <c r="E129" s="328"/>
      <c r="F129" s="328"/>
      <c r="G129" s="328"/>
      <c r="H129" s="328"/>
      <c r="I129" s="62">
        <f t="shared" ref="I129:P129" si="34">SUM(I130)</f>
        <v>0</v>
      </c>
      <c r="J129" s="62">
        <f t="shared" si="34"/>
        <v>237.17</v>
      </c>
      <c r="K129" s="62">
        <f t="shared" si="34"/>
        <v>400</v>
      </c>
      <c r="L129" s="62">
        <f t="shared" si="34"/>
        <v>400</v>
      </c>
      <c r="M129" s="62">
        <f t="shared" si="34"/>
        <v>370.44</v>
      </c>
      <c r="N129" s="62">
        <f t="shared" si="34"/>
        <v>200</v>
      </c>
      <c r="O129" s="62">
        <f t="shared" si="34"/>
        <v>200</v>
      </c>
      <c r="P129" s="62">
        <f t="shared" si="34"/>
        <v>200</v>
      </c>
    </row>
    <row r="130" spans="1:19" ht="12.75" customHeight="1" x14ac:dyDescent="0.2">
      <c r="A130" s="337" t="s">
        <v>65</v>
      </c>
      <c r="B130" s="337"/>
      <c r="C130" s="337"/>
      <c r="D130" s="337"/>
      <c r="E130" s="337"/>
      <c r="F130" s="337"/>
      <c r="G130" s="337"/>
      <c r="H130" s="337"/>
      <c r="I130" s="63">
        <f t="shared" ref="I130:P130" si="35">SUM(I131)</f>
        <v>0</v>
      </c>
      <c r="J130" s="63">
        <f t="shared" si="35"/>
        <v>237.17</v>
      </c>
      <c r="K130" s="63">
        <f t="shared" si="35"/>
        <v>400</v>
      </c>
      <c r="L130" s="63">
        <f t="shared" si="35"/>
        <v>400</v>
      </c>
      <c r="M130" s="63">
        <f t="shared" si="35"/>
        <v>370.44</v>
      </c>
      <c r="N130" s="63">
        <f t="shared" si="35"/>
        <v>200</v>
      </c>
      <c r="O130" s="63">
        <f t="shared" si="35"/>
        <v>200</v>
      </c>
      <c r="P130" s="63">
        <f t="shared" si="35"/>
        <v>200</v>
      </c>
    </row>
    <row r="131" spans="1:19" ht="12.75" customHeight="1" x14ac:dyDescent="0.2">
      <c r="A131" s="302" t="s">
        <v>69</v>
      </c>
      <c r="B131" s="302"/>
      <c r="C131" s="302"/>
      <c r="D131" s="302"/>
      <c r="E131" s="302"/>
      <c r="F131" s="302"/>
      <c r="G131" s="302"/>
      <c r="H131" s="302"/>
      <c r="I131" s="25">
        <f>SUM(I132)</f>
        <v>0</v>
      </c>
      <c r="J131" s="25">
        <f t="shared" ref="J131:P131" si="36">SUM(J132:J132)</f>
        <v>237.17</v>
      </c>
      <c r="K131" s="25">
        <f>SUM(K132:K132)</f>
        <v>400</v>
      </c>
      <c r="L131" s="25">
        <f t="shared" si="36"/>
        <v>400</v>
      </c>
      <c r="M131" s="25">
        <f t="shared" si="36"/>
        <v>370.44</v>
      </c>
      <c r="N131" s="25">
        <f t="shared" si="36"/>
        <v>200</v>
      </c>
      <c r="O131" s="25">
        <f t="shared" si="36"/>
        <v>200</v>
      </c>
      <c r="P131" s="25">
        <f t="shared" si="36"/>
        <v>200</v>
      </c>
    </row>
    <row r="132" spans="1:19" ht="12.75" customHeight="1" x14ac:dyDescent="0.2">
      <c r="A132" s="57"/>
      <c r="B132" s="86" t="s">
        <v>39</v>
      </c>
      <c r="C132" s="56">
        <v>635006</v>
      </c>
      <c r="D132" s="56">
        <v>41</v>
      </c>
      <c r="E132" s="101"/>
      <c r="F132" s="101"/>
      <c r="G132" s="295" t="s">
        <v>161</v>
      </c>
      <c r="H132" s="295"/>
      <c r="I132" s="64">
        <v>0</v>
      </c>
      <c r="J132" s="64">
        <v>237.17</v>
      </c>
      <c r="K132" s="65">
        <v>400</v>
      </c>
      <c r="L132" s="65">
        <v>400</v>
      </c>
      <c r="M132" s="65">
        <v>370.44</v>
      </c>
      <c r="N132" s="65">
        <v>200</v>
      </c>
      <c r="O132" s="65">
        <v>200</v>
      </c>
      <c r="P132" s="65">
        <v>200</v>
      </c>
    </row>
    <row r="133" spans="1:19" ht="12.75" customHeight="1" x14ac:dyDescent="0.2">
      <c r="A133" s="336" t="s">
        <v>162</v>
      </c>
      <c r="B133" s="336"/>
      <c r="C133" s="336"/>
      <c r="D133" s="336"/>
      <c r="E133" s="336"/>
      <c r="F133" s="336"/>
      <c r="G133" s="336"/>
      <c r="H133" s="336"/>
      <c r="I133" s="48">
        <f t="shared" ref="I133:P133" si="37">SUM(I134)</f>
        <v>0</v>
      </c>
      <c r="J133" s="48">
        <f t="shared" si="37"/>
        <v>0</v>
      </c>
      <c r="K133" s="48">
        <f t="shared" si="37"/>
        <v>700</v>
      </c>
      <c r="L133" s="48">
        <f t="shared" si="37"/>
        <v>700</v>
      </c>
      <c r="M133" s="48">
        <f t="shared" si="37"/>
        <v>0</v>
      </c>
      <c r="N133" s="48">
        <f t="shared" si="37"/>
        <v>700</v>
      </c>
      <c r="O133" s="48">
        <f t="shared" si="37"/>
        <v>700</v>
      </c>
      <c r="P133" s="48">
        <f t="shared" si="37"/>
        <v>700</v>
      </c>
    </row>
    <row r="134" spans="1:19" ht="14.25" customHeight="1" x14ac:dyDescent="0.2">
      <c r="A134" s="315" t="s">
        <v>65</v>
      </c>
      <c r="B134" s="315"/>
      <c r="C134" s="315"/>
      <c r="D134" s="315"/>
      <c r="E134" s="315"/>
      <c r="F134" s="315"/>
      <c r="G134" s="315"/>
      <c r="H134" s="315"/>
      <c r="I134" s="53">
        <f t="shared" ref="I134:P134" si="38">SUM(I135)</f>
        <v>0</v>
      </c>
      <c r="J134" s="53">
        <f t="shared" si="38"/>
        <v>0</v>
      </c>
      <c r="K134" s="53">
        <f t="shared" si="38"/>
        <v>700</v>
      </c>
      <c r="L134" s="53">
        <f t="shared" si="38"/>
        <v>700</v>
      </c>
      <c r="M134" s="53">
        <f t="shared" si="38"/>
        <v>0</v>
      </c>
      <c r="N134" s="53">
        <f t="shared" si="38"/>
        <v>700</v>
      </c>
      <c r="O134" s="53">
        <f t="shared" si="38"/>
        <v>700</v>
      </c>
      <c r="P134" s="53">
        <f t="shared" si="38"/>
        <v>700</v>
      </c>
    </row>
    <row r="135" spans="1:19" ht="14.25" customHeight="1" x14ac:dyDescent="0.2">
      <c r="A135" s="302" t="s">
        <v>69</v>
      </c>
      <c r="B135" s="302"/>
      <c r="C135" s="302"/>
      <c r="D135" s="302"/>
      <c r="E135" s="302"/>
      <c r="F135" s="302"/>
      <c r="G135" s="302"/>
      <c r="H135" s="302"/>
      <c r="I135" s="25">
        <f>SUM(I136:I137)</f>
        <v>0</v>
      </c>
      <c r="J135" s="25">
        <f t="shared" ref="J135:P135" si="39">SUM(J136:J137)</f>
        <v>0</v>
      </c>
      <c r="K135" s="25">
        <f t="shared" si="39"/>
        <v>700</v>
      </c>
      <c r="L135" s="25">
        <f t="shared" si="39"/>
        <v>700</v>
      </c>
      <c r="M135" s="25">
        <f t="shared" si="39"/>
        <v>0</v>
      </c>
      <c r="N135" s="25">
        <f t="shared" si="39"/>
        <v>700</v>
      </c>
      <c r="O135" s="25">
        <f t="shared" si="39"/>
        <v>700</v>
      </c>
      <c r="P135" s="25">
        <f t="shared" si="39"/>
        <v>700</v>
      </c>
    </row>
    <row r="136" spans="1:19" ht="14.25" customHeight="1" x14ac:dyDescent="0.2">
      <c r="A136" s="57"/>
      <c r="B136" s="86" t="s">
        <v>47</v>
      </c>
      <c r="C136" s="56">
        <v>633007</v>
      </c>
      <c r="D136" s="56">
        <v>41</v>
      </c>
      <c r="E136" s="101"/>
      <c r="F136" s="101"/>
      <c r="G136" s="295" t="s">
        <v>163</v>
      </c>
      <c r="H136" s="295"/>
      <c r="I136" s="33">
        <v>0</v>
      </c>
      <c r="J136" s="33">
        <v>0</v>
      </c>
      <c r="K136" s="33">
        <v>200</v>
      </c>
      <c r="L136" s="33">
        <v>200</v>
      </c>
      <c r="M136" s="33">
        <v>0</v>
      </c>
      <c r="N136" s="33">
        <v>200</v>
      </c>
      <c r="O136" s="33">
        <v>200</v>
      </c>
      <c r="P136" s="33">
        <v>200</v>
      </c>
    </row>
    <row r="137" spans="1:19" ht="14.25" customHeight="1" x14ac:dyDescent="0.2">
      <c r="A137" s="103"/>
      <c r="B137" s="105" t="s">
        <v>47</v>
      </c>
      <c r="C137" s="56">
        <v>637027</v>
      </c>
      <c r="D137" s="56">
        <v>41</v>
      </c>
      <c r="E137" s="104"/>
      <c r="F137" s="104"/>
      <c r="G137" s="312" t="s">
        <v>36</v>
      </c>
      <c r="H137" s="313"/>
      <c r="I137" s="33">
        <v>0</v>
      </c>
      <c r="J137" s="33">
        <v>0</v>
      </c>
      <c r="K137" s="33">
        <v>500</v>
      </c>
      <c r="L137" s="33">
        <v>500</v>
      </c>
      <c r="M137" s="33">
        <v>0</v>
      </c>
      <c r="N137" s="33">
        <v>500</v>
      </c>
      <c r="O137" s="33">
        <v>500</v>
      </c>
      <c r="P137" s="33">
        <v>500</v>
      </c>
    </row>
    <row r="138" spans="1:19" ht="12.75" customHeight="1" x14ac:dyDescent="0.2">
      <c r="A138" s="336" t="s">
        <v>164</v>
      </c>
      <c r="B138" s="336"/>
      <c r="C138" s="336"/>
      <c r="D138" s="336"/>
      <c r="E138" s="336"/>
      <c r="F138" s="336"/>
      <c r="G138" s="336"/>
      <c r="H138" s="336"/>
      <c r="I138" s="48">
        <f t="shared" ref="I138:P138" si="40">SUM(I139)</f>
        <v>1500</v>
      </c>
      <c r="J138" s="48">
        <f t="shared" si="40"/>
        <v>1200</v>
      </c>
      <c r="K138" s="48">
        <f t="shared" si="40"/>
        <v>3000</v>
      </c>
      <c r="L138" s="48">
        <f t="shared" si="40"/>
        <v>3000</v>
      </c>
      <c r="M138" s="48">
        <f t="shared" si="40"/>
        <v>5103.3</v>
      </c>
      <c r="N138" s="48">
        <f t="shared" si="40"/>
        <v>5000</v>
      </c>
      <c r="O138" s="48">
        <f t="shared" si="40"/>
        <v>3000</v>
      </c>
      <c r="P138" s="48">
        <f t="shared" si="40"/>
        <v>3000</v>
      </c>
    </row>
    <row r="139" spans="1:19" ht="12.75" customHeight="1" x14ac:dyDescent="0.2">
      <c r="A139" s="315" t="s">
        <v>65</v>
      </c>
      <c r="B139" s="315"/>
      <c r="C139" s="315"/>
      <c r="D139" s="315"/>
      <c r="E139" s="315"/>
      <c r="F139" s="315"/>
      <c r="G139" s="315"/>
      <c r="H139" s="315"/>
      <c r="I139" s="66">
        <f t="shared" ref="I139:P139" si="41">SUM(I140)</f>
        <v>1500</v>
      </c>
      <c r="J139" s="66">
        <f t="shared" si="41"/>
        <v>1200</v>
      </c>
      <c r="K139" s="66">
        <f t="shared" si="41"/>
        <v>3000</v>
      </c>
      <c r="L139" s="66">
        <f t="shared" si="41"/>
        <v>3000</v>
      </c>
      <c r="M139" s="66">
        <f t="shared" si="41"/>
        <v>5103.3</v>
      </c>
      <c r="N139" s="66">
        <f t="shared" si="41"/>
        <v>5000</v>
      </c>
      <c r="O139" s="66">
        <f t="shared" si="41"/>
        <v>3000</v>
      </c>
      <c r="P139" s="66">
        <f t="shared" si="41"/>
        <v>3000</v>
      </c>
    </row>
    <row r="140" spans="1:19" ht="19.5" customHeight="1" x14ac:dyDescent="0.2">
      <c r="A140" s="302" t="s">
        <v>69</v>
      </c>
      <c r="B140" s="302"/>
      <c r="C140" s="302"/>
      <c r="D140" s="302"/>
      <c r="E140" s="302"/>
      <c r="F140" s="302"/>
      <c r="G140" s="302"/>
      <c r="H140" s="302"/>
      <c r="I140" s="67">
        <f>SUM(I141)</f>
        <v>1500</v>
      </c>
      <c r="J140" s="67">
        <f t="shared" ref="J140:P140" si="42">SUM(J141:J141)</f>
        <v>1200</v>
      </c>
      <c r="K140" s="67">
        <f t="shared" si="42"/>
        <v>3000</v>
      </c>
      <c r="L140" s="67">
        <f t="shared" si="42"/>
        <v>3000</v>
      </c>
      <c r="M140" s="67">
        <f t="shared" si="42"/>
        <v>5103.3</v>
      </c>
      <c r="N140" s="67">
        <f t="shared" si="42"/>
        <v>5000</v>
      </c>
      <c r="O140" s="67">
        <f t="shared" si="42"/>
        <v>3000</v>
      </c>
      <c r="P140" s="67">
        <f t="shared" si="42"/>
        <v>3000</v>
      </c>
      <c r="Q140" s="125"/>
      <c r="R140" s="125"/>
      <c r="S140" s="125"/>
    </row>
    <row r="141" spans="1:19" ht="12.75" customHeight="1" x14ac:dyDescent="0.2">
      <c r="A141" s="9"/>
      <c r="B141" s="36" t="s">
        <v>165</v>
      </c>
      <c r="C141" s="36" t="s">
        <v>166</v>
      </c>
      <c r="D141" s="8" t="s">
        <v>50</v>
      </c>
      <c r="E141" s="99"/>
      <c r="F141" s="99"/>
      <c r="G141" s="292" t="s">
        <v>167</v>
      </c>
      <c r="H141" s="292"/>
      <c r="I141" s="68">
        <v>1500</v>
      </c>
      <c r="J141" s="68">
        <v>1200</v>
      </c>
      <c r="K141" s="68">
        <v>3000</v>
      </c>
      <c r="L141" s="68">
        <v>3000</v>
      </c>
      <c r="M141" s="68">
        <v>5103.3</v>
      </c>
      <c r="N141" s="68">
        <v>5000</v>
      </c>
      <c r="O141" s="68">
        <v>3000</v>
      </c>
      <c r="P141" s="124">
        <v>3000</v>
      </c>
      <c r="Q141" s="125"/>
      <c r="R141" s="125"/>
      <c r="S141" s="125"/>
    </row>
    <row r="142" spans="1:19" ht="12.75" customHeight="1" x14ac:dyDescent="0.2">
      <c r="A142" s="336" t="s">
        <v>168</v>
      </c>
      <c r="B142" s="336"/>
      <c r="C142" s="336"/>
      <c r="D142" s="336"/>
      <c r="E142" s="336"/>
      <c r="F142" s="336"/>
      <c r="G142" s="336"/>
      <c r="H142" s="336"/>
      <c r="I142" s="48">
        <f t="shared" ref="I142:P142" si="43">SUM(I143)</f>
        <v>20000</v>
      </c>
      <c r="J142" s="48">
        <f t="shared" si="43"/>
        <v>11000</v>
      </c>
      <c r="K142" s="48">
        <f t="shared" si="43"/>
        <v>10000</v>
      </c>
      <c r="L142" s="48">
        <f t="shared" si="43"/>
        <v>10000</v>
      </c>
      <c r="M142" s="48">
        <f t="shared" si="43"/>
        <v>1995.99</v>
      </c>
      <c r="N142" s="48">
        <f t="shared" si="43"/>
        <v>0</v>
      </c>
      <c r="O142" s="48">
        <f t="shared" si="43"/>
        <v>0</v>
      </c>
      <c r="P142" s="48">
        <f t="shared" si="43"/>
        <v>0</v>
      </c>
      <c r="Q142" s="125"/>
      <c r="R142" s="125"/>
      <c r="S142" s="125"/>
    </row>
    <row r="143" spans="1:19" ht="12.75" customHeight="1" x14ac:dyDescent="0.2">
      <c r="A143" s="315" t="s">
        <v>65</v>
      </c>
      <c r="B143" s="315"/>
      <c r="C143" s="315"/>
      <c r="D143" s="315"/>
      <c r="E143" s="315"/>
      <c r="F143" s="315"/>
      <c r="G143" s="315"/>
      <c r="H143" s="315"/>
      <c r="I143" s="66">
        <f t="shared" ref="I143:P144" si="44">SUM(I144)</f>
        <v>20000</v>
      </c>
      <c r="J143" s="66">
        <f t="shared" si="44"/>
        <v>11000</v>
      </c>
      <c r="K143" s="66">
        <f t="shared" si="44"/>
        <v>10000</v>
      </c>
      <c r="L143" s="66">
        <f t="shared" si="44"/>
        <v>10000</v>
      </c>
      <c r="M143" s="66">
        <f t="shared" si="44"/>
        <v>1995.99</v>
      </c>
      <c r="N143" s="66">
        <f t="shared" si="44"/>
        <v>0</v>
      </c>
      <c r="O143" s="66">
        <f t="shared" si="44"/>
        <v>0</v>
      </c>
      <c r="P143" s="66">
        <f t="shared" si="44"/>
        <v>0</v>
      </c>
      <c r="Q143" s="125"/>
      <c r="R143" s="125"/>
      <c r="S143" s="125"/>
    </row>
    <row r="144" spans="1:19" ht="12.75" customHeight="1" x14ac:dyDescent="0.2">
      <c r="A144" s="302" t="s">
        <v>79</v>
      </c>
      <c r="B144" s="302"/>
      <c r="C144" s="302"/>
      <c r="D144" s="302"/>
      <c r="E144" s="302"/>
      <c r="F144" s="302"/>
      <c r="G144" s="302"/>
      <c r="H144" s="302"/>
      <c r="I144" s="67">
        <f>SUM(I145)</f>
        <v>20000</v>
      </c>
      <c r="J144" s="67">
        <f t="shared" si="44"/>
        <v>11000</v>
      </c>
      <c r="K144" s="67">
        <f t="shared" si="44"/>
        <v>10000</v>
      </c>
      <c r="L144" s="67">
        <f t="shared" si="44"/>
        <v>10000</v>
      </c>
      <c r="M144" s="67">
        <f t="shared" si="44"/>
        <v>1995.99</v>
      </c>
      <c r="N144" s="67">
        <f t="shared" si="44"/>
        <v>0</v>
      </c>
      <c r="O144" s="67">
        <f t="shared" si="44"/>
        <v>0</v>
      </c>
      <c r="P144" s="67">
        <f t="shared" si="44"/>
        <v>0</v>
      </c>
      <c r="Q144" s="125"/>
      <c r="R144" s="125"/>
      <c r="S144" s="125"/>
    </row>
    <row r="145" spans="1:19" ht="12.75" customHeight="1" x14ac:dyDescent="0.2">
      <c r="A145" s="9"/>
      <c r="B145" s="157" t="s">
        <v>45</v>
      </c>
      <c r="C145" s="157" t="s">
        <v>169</v>
      </c>
      <c r="D145" s="8" t="s">
        <v>50</v>
      </c>
      <c r="E145" s="162"/>
      <c r="F145" s="162" t="s">
        <v>174</v>
      </c>
      <c r="G145" s="296" t="s">
        <v>175</v>
      </c>
      <c r="H145" s="297"/>
      <c r="I145" s="68">
        <v>20000</v>
      </c>
      <c r="J145" s="68">
        <v>11000</v>
      </c>
      <c r="K145" s="68">
        <v>10000</v>
      </c>
      <c r="L145" s="68">
        <v>10000</v>
      </c>
      <c r="M145" s="68">
        <v>1995.99</v>
      </c>
      <c r="N145" s="68">
        <v>0</v>
      </c>
      <c r="O145" s="68">
        <v>0</v>
      </c>
      <c r="P145" s="124">
        <v>0</v>
      </c>
      <c r="Q145" s="125"/>
      <c r="R145" s="125"/>
      <c r="S145" s="125"/>
    </row>
    <row r="146" spans="1:19" ht="12.75" customHeight="1" x14ac:dyDescent="0.2">
      <c r="A146" s="336" t="s">
        <v>176</v>
      </c>
      <c r="B146" s="336"/>
      <c r="C146" s="336"/>
      <c r="D146" s="336"/>
      <c r="E146" s="336"/>
      <c r="F146" s="336"/>
      <c r="G146" s="336"/>
      <c r="H146" s="336"/>
      <c r="I146" s="48">
        <f t="shared" ref="I146:P146" si="45">SUM(I147)</f>
        <v>11111.09</v>
      </c>
      <c r="J146" s="48">
        <f t="shared" si="45"/>
        <v>15109.54</v>
      </c>
      <c r="K146" s="48">
        <f t="shared" si="45"/>
        <v>16148</v>
      </c>
      <c r="L146" s="48">
        <f t="shared" si="45"/>
        <v>16148</v>
      </c>
      <c r="M146" s="48">
        <f t="shared" si="45"/>
        <v>11553.91</v>
      </c>
      <c r="N146" s="48">
        <f t="shared" si="45"/>
        <v>14100</v>
      </c>
      <c r="O146" s="48">
        <f>SUM(O147)</f>
        <v>14100</v>
      </c>
      <c r="P146" s="48">
        <f t="shared" si="45"/>
        <v>14100</v>
      </c>
      <c r="Q146" s="125"/>
      <c r="R146" s="125"/>
      <c r="S146" s="125"/>
    </row>
    <row r="147" spans="1:19" ht="12.75" customHeight="1" x14ac:dyDescent="0.2">
      <c r="A147" s="315" t="s">
        <v>65</v>
      </c>
      <c r="B147" s="315"/>
      <c r="C147" s="315"/>
      <c r="D147" s="315"/>
      <c r="E147" s="315"/>
      <c r="F147" s="315"/>
      <c r="G147" s="315"/>
      <c r="H147" s="315"/>
      <c r="I147" s="66">
        <f t="shared" ref="I147:P147" si="46">SUM(I148)</f>
        <v>11111.09</v>
      </c>
      <c r="J147" s="66">
        <f t="shared" si="46"/>
        <v>15109.54</v>
      </c>
      <c r="K147" s="66">
        <f t="shared" si="46"/>
        <v>16148</v>
      </c>
      <c r="L147" s="66">
        <f t="shared" si="46"/>
        <v>16148</v>
      </c>
      <c r="M147" s="66">
        <f t="shared" si="46"/>
        <v>11553.91</v>
      </c>
      <c r="N147" s="66">
        <f t="shared" si="46"/>
        <v>14100</v>
      </c>
      <c r="O147" s="66">
        <f t="shared" si="46"/>
        <v>14100</v>
      </c>
      <c r="P147" s="66">
        <f t="shared" si="46"/>
        <v>14100</v>
      </c>
      <c r="Q147" s="125"/>
      <c r="R147" s="125"/>
      <c r="S147" s="125"/>
    </row>
    <row r="148" spans="1:19" ht="12.75" customHeight="1" x14ac:dyDescent="0.2">
      <c r="A148" s="302" t="s">
        <v>69</v>
      </c>
      <c r="B148" s="302"/>
      <c r="C148" s="302"/>
      <c r="D148" s="302"/>
      <c r="E148" s="302"/>
      <c r="F148" s="302"/>
      <c r="G148" s="302"/>
      <c r="H148" s="302"/>
      <c r="I148" s="67">
        <f>SUM(I149:I155)</f>
        <v>11111.09</v>
      </c>
      <c r="J148" s="67">
        <f t="shared" ref="J148:P148" si="47">SUM(J149:J155)</f>
        <v>15109.54</v>
      </c>
      <c r="K148" s="67">
        <f t="shared" si="47"/>
        <v>16148</v>
      </c>
      <c r="L148" s="67">
        <f t="shared" si="47"/>
        <v>16148</v>
      </c>
      <c r="M148" s="67">
        <f t="shared" si="47"/>
        <v>11553.91</v>
      </c>
      <c r="N148" s="67">
        <f t="shared" si="47"/>
        <v>14100</v>
      </c>
      <c r="O148" s="67">
        <f t="shared" si="47"/>
        <v>14100</v>
      </c>
      <c r="P148" s="67">
        <f t="shared" si="47"/>
        <v>14100</v>
      </c>
      <c r="Q148" s="125"/>
      <c r="R148" s="125"/>
      <c r="S148" s="125"/>
    </row>
    <row r="149" spans="1:19" ht="12.75" customHeight="1" x14ac:dyDescent="0.2">
      <c r="A149" s="161"/>
      <c r="B149" s="157" t="s">
        <v>177</v>
      </c>
      <c r="C149" s="157" t="s">
        <v>122</v>
      </c>
      <c r="D149" s="157" t="s">
        <v>50</v>
      </c>
      <c r="E149" s="157"/>
      <c r="F149" s="157"/>
      <c r="G149" s="296" t="s">
        <v>178</v>
      </c>
      <c r="H149" s="297"/>
      <c r="I149" s="83">
        <v>426</v>
      </c>
      <c r="J149" s="83">
        <v>462</v>
      </c>
      <c r="K149" s="83">
        <v>504</v>
      </c>
      <c r="L149" s="83">
        <v>504</v>
      </c>
      <c r="M149" s="83">
        <v>504</v>
      </c>
      <c r="N149" s="83">
        <v>500</v>
      </c>
      <c r="O149" s="83">
        <v>500</v>
      </c>
      <c r="P149" s="83">
        <v>500</v>
      </c>
      <c r="Q149" s="125"/>
      <c r="R149" s="125"/>
      <c r="S149" s="125"/>
    </row>
    <row r="150" spans="1:19" ht="12.75" customHeight="1" x14ac:dyDescent="0.2">
      <c r="A150" s="235"/>
      <c r="B150" s="233" t="s">
        <v>177</v>
      </c>
      <c r="C150" s="233" t="s">
        <v>122</v>
      </c>
      <c r="D150" s="233" t="s">
        <v>50</v>
      </c>
      <c r="E150" s="233"/>
      <c r="F150" s="233" t="s">
        <v>289</v>
      </c>
      <c r="G150" s="231" t="s">
        <v>318</v>
      </c>
      <c r="H150" s="232"/>
      <c r="I150" s="83">
        <v>0</v>
      </c>
      <c r="J150" s="83">
        <v>0</v>
      </c>
      <c r="K150" s="83">
        <v>144</v>
      </c>
      <c r="L150" s="83">
        <v>144</v>
      </c>
      <c r="M150" s="83">
        <v>60</v>
      </c>
      <c r="N150" s="83">
        <v>100</v>
      </c>
      <c r="O150" s="83">
        <v>100</v>
      </c>
      <c r="P150" s="83">
        <v>100</v>
      </c>
      <c r="Q150" s="125"/>
      <c r="R150" s="125"/>
      <c r="S150" s="125"/>
    </row>
    <row r="151" spans="1:19" ht="12.75" customHeight="1" x14ac:dyDescent="0.2">
      <c r="A151" s="280"/>
      <c r="B151" s="278" t="s">
        <v>177</v>
      </c>
      <c r="C151" s="278" t="s">
        <v>125</v>
      </c>
      <c r="D151" s="278" t="s">
        <v>50</v>
      </c>
      <c r="E151" s="278"/>
      <c r="F151" s="278"/>
      <c r="G151" s="296" t="s">
        <v>57</v>
      </c>
      <c r="H151" s="297"/>
      <c r="I151" s="83">
        <v>10504.87</v>
      </c>
      <c r="J151" s="83">
        <v>11249.77</v>
      </c>
      <c r="K151" s="83">
        <v>12000</v>
      </c>
      <c r="L151" s="83">
        <v>12000</v>
      </c>
      <c r="M151" s="83">
        <v>10367.85</v>
      </c>
      <c r="N151" s="83">
        <v>10000</v>
      </c>
      <c r="O151" s="83">
        <v>10000</v>
      </c>
      <c r="P151" s="83">
        <v>10000</v>
      </c>
      <c r="Q151" s="125"/>
      <c r="R151" s="125"/>
      <c r="S151" s="125"/>
    </row>
    <row r="152" spans="1:19" ht="12.75" customHeight="1" x14ac:dyDescent="0.2">
      <c r="A152" s="161"/>
      <c r="B152" s="157" t="s">
        <v>177</v>
      </c>
      <c r="C152" s="157" t="s">
        <v>125</v>
      </c>
      <c r="D152" s="157" t="s">
        <v>50</v>
      </c>
      <c r="E152" s="157"/>
      <c r="F152" s="157"/>
      <c r="G152" s="296" t="s">
        <v>57</v>
      </c>
      <c r="H152" s="297"/>
      <c r="I152" s="83">
        <v>0</v>
      </c>
      <c r="J152" s="83">
        <v>0</v>
      </c>
      <c r="K152" s="83">
        <v>0</v>
      </c>
      <c r="L152" s="83">
        <v>0</v>
      </c>
      <c r="M152" s="83">
        <v>543.55999999999995</v>
      </c>
      <c r="N152" s="83">
        <v>0</v>
      </c>
      <c r="O152" s="83">
        <v>0</v>
      </c>
      <c r="P152" s="83">
        <v>0</v>
      </c>
      <c r="Q152" s="125"/>
      <c r="R152" s="125"/>
      <c r="S152" s="125"/>
    </row>
    <row r="153" spans="1:19" ht="12.75" customHeight="1" x14ac:dyDescent="0.2">
      <c r="A153" s="186"/>
      <c r="B153" s="179" t="s">
        <v>177</v>
      </c>
      <c r="C153" s="179" t="s">
        <v>74</v>
      </c>
      <c r="D153" s="179" t="s">
        <v>50</v>
      </c>
      <c r="E153" s="179"/>
      <c r="F153" s="179"/>
      <c r="G153" s="171" t="s">
        <v>75</v>
      </c>
      <c r="H153" s="172"/>
      <c r="I153" s="83">
        <v>0</v>
      </c>
      <c r="J153" s="83">
        <v>348.8</v>
      </c>
      <c r="K153" s="83">
        <v>500</v>
      </c>
      <c r="L153" s="83">
        <v>500</v>
      </c>
      <c r="M153" s="83">
        <v>0</v>
      </c>
      <c r="N153" s="83">
        <v>500</v>
      </c>
      <c r="O153" s="83">
        <v>500</v>
      </c>
      <c r="P153" s="83">
        <v>500</v>
      </c>
      <c r="Q153" s="125"/>
      <c r="R153" s="125"/>
      <c r="S153" s="125"/>
    </row>
    <row r="154" spans="1:19" ht="12.75" customHeight="1" x14ac:dyDescent="0.2">
      <c r="A154" s="186"/>
      <c r="B154" s="179" t="s">
        <v>177</v>
      </c>
      <c r="C154" s="179" t="s">
        <v>76</v>
      </c>
      <c r="D154" s="179" t="s">
        <v>50</v>
      </c>
      <c r="E154" s="179"/>
      <c r="F154" s="179"/>
      <c r="G154" s="171" t="s">
        <v>12</v>
      </c>
      <c r="H154" s="172"/>
      <c r="I154" s="83">
        <v>0</v>
      </c>
      <c r="J154" s="83">
        <v>838.01</v>
      </c>
      <c r="K154" s="83">
        <v>1000</v>
      </c>
      <c r="L154" s="83">
        <v>1000</v>
      </c>
      <c r="M154" s="83">
        <v>40.5</v>
      </c>
      <c r="N154" s="83">
        <v>1000</v>
      </c>
      <c r="O154" s="83">
        <v>1000</v>
      </c>
      <c r="P154" s="83">
        <v>1000</v>
      </c>
      <c r="Q154" s="125"/>
      <c r="R154" s="125"/>
      <c r="S154" s="125"/>
    </row>
    <row r="155" spans="1:19" ht="12.75" customHeight="1" x14ac:dyDescent="0.2">
      <c r="A155" s="161"/>
      <c r="B155" s="157" t="s">
        <v>177</v>
      </c>
      <c r="C155" s="157" t="s">
        <v>179</v>
      </c>
      <c r="D155" s="157" t="s">
        <v>50</v>
      </c>
      <c r="E155" s="157"/>
      <c r="F155" s="157"/>
      <c r="G155" s="296" t="s">
        <v>180</v>
      </c>
      <c r="H155" s="297"/>
      <c r="I155" s="83">
        <v>180.22</v>
      </c>
      <c r="J155" s="83">
        <v>2210.96</v>
      </c>
      <c r="K155" s="83">
        <v>2000</v>
      </c>
      <c r="L155" s="83">
        <v>2000</v>
      </c>
      <c r="M155" s="83">
        <v>38</v>
      </c>
      <c r="N155" s="83">
        <v>2000</v>
      </c>
      <c r="O155" s="83">
        <v>2000</v>
      </c>
      <c r="P155" s="83">
        <v>2000</v>
      </c>
      <c r="Q155" s="125"/>
      <c r="R155" s="125"/>
      <c r="S155" s="125"/>
    </row>
    <row r="156" spans="1:19" ht="27.75" customHeight="1" x14ac:dyDescent="0.2">
      <c r="A156" s="331" t="s">
        <v>181</v>
      </c>
      <c r="B156" s="331"/>
      <c r="C156" s="331"/>
      <c r="D156" s="331"/>
      <c r="E156" s="331"/>
      <c r="F156" s="331"/>
      <c r="G156" s="331"/>
      <c r="H156" s="331"/>
      <c r="I156" s="87">
        <f t="shared" ref="I156:P156" si="48">I157+I164</f>
        <v>41220.47</v>
      </c>
      <c r="J156" s="87">
        <f t="shared" si="48"/>
        <v>67956.11</v>
      </c>
      <c r="K156" s="87">
        <f t="shared" si="48"/>
        <v>69856</v>
      </c>
      <c r="L156" s="87">
        <f t="shared" si="48"/>
        <v>69856</v>
      </c>
      <c r="M156" s="87">
        <f t="shared" si="48"/>
        <v>95573.05</v>
      </c>
      <c r="N156" s="87">
        <f t="shared" si="48"/>
        <v>89310</v>
      </c>
      <c r="O156" s="87">
        <f t="shared" si="48"/>
        <v>79310</v>
      </c>
      <c r="P156" s="87">
        <f t="shared" si="48"/>
        <v>79310</v>
      </c>
      <c r="Q156" s="126"/>
      <c r="R156" s="7"/>
      <c r="S156" s="7"/>
    </row>
    <row r="157" spans="1:19" ht="12.75" customHeight="1" x14ac:dyDescent="0.2">
      <c r="A157" s="328" t="s">
        <v>182</v>
      </c>
      <c r="B157" s="328"/>
      <c r="C157" s="328"/>
      <c r="D157" s="328"/>
      <c r="E157" s="328"/>
      <c r="F157" s="328"/>
      <c r="G157" s="328"/>
      <c r="H157" s="328"/>
      <c r="I157" s="62">
        <f t="shared" ref="I157:P157" si="49">SUM(I158)</f>
        <v>21163.809999999998</v>
      </c>
      <c r="J157" s="62">
        <f t="shared" si="49"/>
        <v>42003.48</v>
      </c>
      <c r="K157" s="62">
        <f t="shared" si="49"/>
        <v>41000</v>
      </c>
      <c r="L157" s="62">
        <f t="shared" si="49"/>
        <v>41000</v>
      </c>
      <c r="M157" s="62">
        <f t="shared" si="49"/>
        <v>59684.91</v>
      </c>
      <c r="N157" s="62">
        <f t="shared" si="49"/>
        <v>51500</v>
      </c>
      <c r="O157" s="62">
        <f t="shared" si="49"/>
        <v>51500</v>
      </c>
      <c r="P157" s="62">
        <f t="shared" si="49"/>
        <v>51500</v>
      </c>
      <c r="Q157" s="125"/>
      <c r="R157" s="125"/>
      <c r="S157" s="125"/>
    </row>
    <row r="158" spans="1:19" ht="12.75" customHeight="1" x14ac:dyDescent="0.2">
      <c r="A158" s="315" t="s">
        <v>65</v>
      </c>
      <c r="B158" s="315"/>
      <c r="C158" s="315"/>
      <c r="D158" s="315"/>
      <c r="E158" s="315"/>
      <c r="F158" s="315"/>
      <c r="G158" s="315"/>
      <c r="H158" s="315"/>
      <c r="I158" s="66">
        <f t="shared" ref="I158:P158" si="50">SUM(I159)</f>
        <v>21163.809999999998</v>
      </c>
      <c r="J158" s="66">
        <f t="shared" si="50"/>
        <v>42003.48</v>
      </c>
      <c r="K158" s="66">
        <f t="shared" si="50"/>
        <v>41000</v>
      </c>
      <c r="L158" s="66">
        <f t="shared" si="50"/>
        <v>41000</v>
      </c>
      <c r="M158" s="66">
        <f t="shared" si="50"/>
        <v>59684.91</v>
      </c>
      <c r="N158" s="66">
        <f t="shared" si="50"/>
        <v>51500</v>
      </c>
      <c r="O158" s="66">
        <f t="shared" si="50"/>
        <v>51500</v>
      </c>
      <c r="P158" s="66">
        <f t="shared" si="50"/>
        <v>51500</v>
      </c>
      <c r="Q158" s="7"/>
      <c r="R158" s="7"/>
      <c r="S158" s="7"/>
    </row>
    <row r="159" spans="1:19" ht="11.25" customHeight="1" x14ac:dyDescent="0.2">
      <c r="A159" s="302" t="s">
        <v>69</v>
      </c>
      <c r="B159" s="302"/>
      <c r="C159" s="302"/>
      <c r="D159" s="302"/>
      <c r="E159" s="302"/>
      <c r="F159" s="302"/>
      <c r="G159" s="302"/>
      <c r="H159" s="302"/>
      <c r="I159" s="67">
        <f t="shared" ref="I159:P159" si="51">SUM(I160:I163)</f>
        <v>21163.809999999998</v>
      </c>
      <c r="J159" s="67">
        <f t="shared" si="51"/>
        <v>42003.48</v>
      </c>
      <c r="K159" s="67">
        <f t="shared" si="51"/>
        <v>41000</v>
      </c>
      <c r="L159" s="67">
        <f t="shared" si="51"/>
        <v>41000</v>
      </c>
      <c r="M159" s="67">
        <f t="shared" si="51"/>
        <v>59684.91</v>
      </c>
      <c r="N159" s="67">
        <f t="shared" si="51"/>
        <v>51500</v>
      </c>
      <c r="O159" s="67">
        <f t="shared" si="51"/>
        <v>51500</v>
      </c>
      <c r="P159" s="67">
        <f t="shared" si="51"/>
        <v>51500</v>
      </c>
    </row>
    <row r="160" spans="1:19" ht="11.25" customHeight="1" x14ac:dyDescent="0.2">
      <c r="A160" s="41"/>
      <c r="B160" s="39" t="s">
        <v>52</v>
      </c>
      <c r="C160" s="41">
        <v>633004</v>
      </c>
      <c r="D160" s="41">
        <v>41</v>
      </c>
      <c r="E160" s="100"/>
      <c r="F160" s="100"/>
      <c r="G160" s="291" t="s">
        <v>183</v>
      </c>
      <c r="H160" s="291"/>
      <c r="I160" s="68">
        <v>525</v>
      </c>
      <c r="J160" s="68">
        <v>871.44</v>
      </c>
      <c r="K160" s="69">
        <v>1000</v>
      </c>
      <c r="L160" s="69">
        <v>1000</v>
      </c>
      <c r="M160" s="69">
        <v>403.99</v>
      </c>
      <c r="N160" s="69">
        <v>1000</v>
      </c>
      <c r="O160" s="69">
        <v>1000</v>
      </c>
      <c r="P160" s="69">
        <v>1000</v>
      </c>
    </row>
    <row r="161" spans="1:16" ht="11.25" customHeight="1" x14ac:dyDescent="0.2">
      <c r="A161" s="182"/>
      <c r="B161" s="39" t="s">
        <v>52</v>
      </c>
      <c r="C161" s="182">
        <v>637004</v>
      </c>
      <c r="D161" s="182">
        <v>111</v>
      </c>
      <c r="E161" s="189"/>
      <c r="F161" s="189"/>
      <c r="G161" s="291" t="s">
        <v>184</v>
      </c>
      <c r="H161" s="291"/>
      <c r="I161" s="68">
        <v>5000</v>
      </c>
      <c r="J161" s="68">
        <v>0</v>
      </c>
      <c r="K161" s="69">
        <v>0</v>
      </c>
      <c r="L161" s="69">
        <v>0</v>
      </c>
      <c r="M161" s="69">
        <v>0</v>
      </c>
      <c r="N161" s="69">
        <v>0</v>
      </c>
      <c r="O161" s="69">
        <v>0</v>
      </c>
      <c r="P161" s="69">
        <v>0</v>
      </c>
    </row>
    <row r="162" spans="1:16" ht="11.25" customHeight="1" x14ac:dyDescent="0.2">
      <c r="A162" s="41"/>
      <c r="B162" s="39" t="s">
        <v>52</v>
      </c>
      <c r="C162" s="41">
        <v>637004</v>
      </c>
      <c r="D162" s="41">
        <v>41</v>
      </c>
      <c r="E162" s="100"/>
      <c r="F162" s="100"/>
      <c r="G162" s="291" t="s">
        <v>184</v>
      </c>
      <c r="H162" s="291"/>
      <c r="I162" s="68">
        <v>15266.81</v>
      </c>
      <c r="J162" s="68">
        <v>41132.04</v>
      </c>
      <c r="K162" s="69">
        <v>40000</v>
      </c>
      <c r="L162" s="69">
        <v>40000</v>
      </c>
      <c r="M162" s="69">
        <v>59156.12</v>
      </c>
      <c r="N162" s="69">
        <v>50000</v>
      </c>
      <c r="O162" s="69">
        <v>50000</v>
      </c>
      <c r="P162" s="69">
        <v>50000</v>
      </c>
    </row>
    <row r="163" spans="1:16" x14ac:dyDescent="0.2">
      <c r="A163" s="54"/>
      <c r="B163" s="38" t="s">
        <v>52</v>
      </c>
      <c r="C163" s="54">
        <v>637004</v>
      </c>
      <c r="D163" s="54">
        <v>41</v>
      </c>
      <c r="E163" s="90"/>
      <c r="F163" s="90" t="s">
        <v>186</v>
      </c>
      <c r="G163" s="291" t="s">
        <v>187</v>
      </c>
      <c r="H163" s="291"/>
      <c r="I163" s="68">
        <v>372</v>
      </c>
      <c r="J163" s="68">
        <v>0</v>
      </c>
      <c r="K163" s="69">
        <v>0</v>
      </c>
      <c r="L163" s="69">
        <v>0</v>
      </c>
      <c r="M163" s="69">
        <v>124.8</v>
      </c>
      <c r="N163" s="69">
        <v>500</v>
      </c>
      <c r="O163" s="69">
        <v>500</v>
      </c>
      <c r="P163" s="69">
        <v>500</v>
      </c>
    </row>
    <row r="164" spans="1:16" x14ac:dyDescent="0.2">
      <c r="A164" s="328" t="s">
        <v>188</v>
      </c>
      <c r="B164" s="328"/>
      <c r="C164" s="328"/>
      <c r="D164" s="328"/>
      <c r="E164" s="328"/>
      <c r="F164" s="328"/>
      <c r="G164" s="328"/>
      <c r="H164" s="328"/>
      <c r="I164" s="62">
        <f t="shared" ref="I164:P164" si="52">SUM(I165)</f>
        <v>20056.66</v>
      </c>
      <c r="J164" s="62">
        <f t="shared" si="52"/>
        <v>25952.63</v>
      </c>
      <c r="K164" s="62">
        <f t="shared" si="52"/>
        <v>28856</v>
      </c>
      <c r="L164" s="62">
        <f t="shared" si="52"/>
        <v>28856</v>
      </c>
      <c r="M164" s="62">
        <f t="shared" si="52"/>
        <v>35888.14</v>
      </c>
      <c r="N164" s="62">
        <f t="shared" si="52"/>
        <v>37810</v>
      </c>
      <c r="O164" s="62">
        <f t="shared" si="52"/>
        <v>27810</v>
      </c>
      <c r="P164" s="62">
        <f t="shared" si="52"/>
        <v>27810</v>
      </c>
    </row>
    <row r="165" spans="1:16" s="4" customFormat="1" ht="15.75" customHeight="1" x14ac:dyDescent="0.2">
      <c r="A165" s="315" t="s">
        <v>65</v>
      </c>
      <c r="B165" s="315"/>
      <c r="C165" s="315"/>
      <c r="D165" s="315"/>
      <c r="E165" s="315"/>
      <c r="F165" s="315"/>
      <c r="G165" s="315"/>
      <c r="H165" s="315"/>
      <c r="I165" s="66">
        <f>I166+I169+I177</f>
        <v>20056.66</v>
      </c>
      <c r="J165" s="66">
        <f t="shared" ref="J165:P165" si="53">J166+J169+J177</f>
        <v>25952.63</v>
      </c>
      <c r="K165" s="66">
        <f t="shared" si="53"/>
        <v>28856</v>
      </c>
      <c r="L165" s="66">
        <f t="shared" si="53"/>
        <v>28856</v>
      </c>
      <c r="M165" s="66">
        <f t="shared" si="53"/>
        <v>35888.14</v>
      </c>
      <c r="N165" s="66">
        <f t="shared" si="53"/>
        <v>37810</v>
      </c>
      <c r="O165" s="66">
        <f t="shared" si="53"/>
        <v>27810</v>
      </c>
      <c r="P165" s="66">
        <f t="shared" si="53"/>
        <v>27810</v>
      </c>
    </row>
    <row r="166" spans="1:16" ht="12" customHeight="1" x14ac:dyDescent="0.2">
      <c r="A166" s="314" t="s">
        <v>66</v>
      </c>
      <c r="B166" s="314"/>
      <c r="C166" s="314"/>
      <c r="D166" s="314"/>
      <c r="E166" s="314"/>
      <c r="F166" s="314"/>
      <c r="G166" s="314"/>
      <c r="H166" s="314"/>
      <c r="I166" s="70">
        <f t="shared" ref="I166:P166" si="54">SUM(I167:I168)</f>
        <v>3835.74</v>
      </c>
      <c r="J166" s="70">
        <f t="shared" si="54"/>
        <v>4467.1400000000003</v>
      </c>
      <c r="K166" s="70">
        <f t="shared" si="54"/>
        <v>4200</v>
      </c>
      <c r="L166" s="70">
        <f t="shared" si="54"/>
        <v>4200</v>
      </c>
      <c r="M166" s="70">
        <f t="shared" si="54"/>
        <v>4635.42</v>
      </c>
      <c r="N166" s="70">
        <f t="shared" si="54"/>
        <v>5000</v>
      </c>
      <c r="O166" s="70">
        <f t="shared" si="54"/>
        <v>5000</v>
      </c>
      <c r="P166" s="70">
        <f t="shared" si="54"/>
        <v>5000</v>
      </c>
    </row>
    <row r="167" spans="1:16" x14ac:dyDescent="0.2">
      <c r="A167" s="71"/>
      <c r="B167" s="72" t="s">
        <v>189</v>
      </c>
      <c r="C167" s="71">
        <v>611</v>
      </c>
      <c r="D167" s="71">
        <v>41</v>
      </c>
      <c r="E167" s="94"/>
      <c r="F167" s="94" t="s">
        <v>185</v>
      </c>
      <c r="G167" s="289" t="s">
        <v>53</v>
      </c>
      <c r="H167" s="289"/>
      <c r="I167" s="68">
        <v>3511.21</v>
      </c>
      <c r="J167" s="68">
        <v>3870.48</v>
      </c>
      <c r="K167" s="68">
        <v>3700</v>
      </c>
      <c r="L167" s="68">
        <v>3700</v>
      </c>
      <c r="M167" s="68">
        <v>4635.42</v>
      </c>
      <c r="N167" s="68">
        <v>4500</v>
      </c>
      <c r="O167" s="68">
        <v>4500</v>
      </c>
      <c r="P167" s="68">
        <v>4500</v>
      </c>
    </row>
    <row r="168" spans="1:16" x14ac:dyDescent="0.2">
      <c r="A168" s="71"/>
      <c r="B168" s="72" t="s">
        <v>189</v>
      </c>
      <c r="C168" s="71">
        <v>612001</v>
      </c>
      <c r="D168" s="71">
        <v>41</v>
      </c>
      <c r="E168" s="94"/>
      <c r="F168" s="94" t="s">
        <v>185</v>
      </c>
      <c r="G168" s="298" t="s">
        <v>7</v>
      </c>
      <c r="H168" s="299"/>
      <c r="I168" s="68">
        <v>324.52999999999997</v>
      </c>
      <c r="J168" s="68">
        <v>596.66</v>
      </c>
      <c r="K168" s="68">
        <v>500</v>
      </c>
      <c r="L168" s="68">
        <v>500</v>
      </c>
      <c r="M168" s="68">
        <v>0</v>
      </c>
      <c r="N168" s="68">
        <v>500</v>
      </c>
      <c r="O168" s="68">
        <v>500</v>
      </c>
      <c r="P168" s="68">
        <v>500</v>
      </c>
    </row>
    <row r="169" spans="1:16" x14ac:dyDescent="0.2">
      <c r="A169" s="302" t="s">
        <v>68</v>
      </c>
      <c r="B169" s="302"/>
      <c r="C169" s="302"/>
      <c r="D169" s="302"/>
      <c r="E169" s="302"/>
      <c r="F169" s="302"/>
      <c r="G169" s="302"/>
      <c r="H169" s="302"/>
      <c r="I169" s="25">
        <f>SUM(I170:I176)</f>
        <v>956.61</v>
      </c>
      <c r="J169" s="25">
        <f t="shared" ref="J169:P169" si="55">SUM(J170:J176)</f>
        <v>1039.58</v>
      </c>
      <c r="K169" s="25">
        <f t="shared" si="55"/>
        <v>1473</v>
      </c>
      <c r="L169" s="25">
        <f t="shared" si="55"/>
        <v>1473</v>
      </c>
      <c r="M169" s="25">
        <f t="shared" si="55"/>
        <v>1089.1199999999999</v>
      </c>
      <c r="N169" s="25">
        <f t="shared" si="55"/>
        <v>1760</v>
      </c>
      <c r="O169" s="25">
        <f t="shared" si="55"/>
        <v>1760</v>
      </c>
      <c r="P169" s="25">
        <f t="shared" si="55"/>
        <v>1760</v>
      </c>
    </row>
    <row r="170" spans="1:16" x14ac:dyDescent="0.2">
      <c r="A170" s="71"/>
      <c r="B170" s="72" t="s">
        <v>189</v>
      </c>
      <c r="C170" s="71">
        <v>621</v>
      </c>
      <c r="D170" s="71">
        <v>41</v>
      </c>
      <c r="E170" s="94"/>
      <c r="F170" s="94" t="s">
        <v>185</v>
      </c>
      <c r="G170" s="289" t="s">
        <v>70</v>
      </c>
      <c r="H170" s="289"/>
      <c r="I170" s="23">
        <v>0</v>
      </c>
      <c r="J170" s="23">
        <v>0</v>
      </c>
      <c r="K170" s="33">
        <v>420</v>
      </c>
      <c r="L170" s="33">
        <v>420</v>
      </c>
      <c r="M170" s="33">
        <v>0</v>
      </c>
      <c r="N170" s="33">
        <v>500</v>
      </c>
      <c r="O170" s="33">
        <v>500</v>
      </c>
      <c r="P170" s="33">
        <v>500</v>
      </c>
    </row>
    <row r="171" spans="1:16" x14ac:dyDescent="0.2">
      <c r="A171" s="71"/>
      <c r="B171" s="72" t="s">
        <v>189</v>
      </c>
      <c r="C171" s="71">
        <v>625001</v>
      </c>
      <c r="D171" s="71">
        <v>41</v>
      </c>
      <c r="E171" s="94"/>
      <c r="F171" s="94" t="s">
        <v>185</v>
      </c>
      <c r="G171" s="289" t="s">
        <v>31</v>
      </c>
      <c r="H171" s="289"/>
      <c r="I171" s="24">
        <v>53.62</v>
      </c>
      <c r="J171" s="24">
        <v>58.31</v>
      </c>
      <c r="K171" s="33">
        <v>60</v>
      </c>
      <c r="L171" s="33">
        <v>60</v>
      </c>
      <c r="M171" s="33">
        <v>61.06</v>
      </c>
      <c r="N171" s="33">
        <v>70</v>
      </c>
      <c r="O171" s="33">
        <v>70</v>
      </c>
      <c r="P171" s="33">
        <v>70</v>
      </c>
    </row>
    <row r="172" spans="1:16" x14ac:dyDescent="0.2">
      <c r="A172" s="71"/>
      <c r="B172" s="72" t="s">
        <v>189</v>
      </c>
      <c r="C172" s="71">
        <v>625002</v>
      </c>
      <c r="D172" s="71">
        <v>41</v>
      </c>
      <c r="E172" s="94"/>
      <c r="F172" s="94" t="s">
        <v>185</v>
      </c>
      <c r="G172" s="298" t="s">
        <v>32</v>
      </c>
      <c r="H172" s="299"/>
      <c r="I172" s="24">
        <v>536.95000000000005</v>
      </c>
      <c r="J172" s="24">
        <v>583.44000000000005</v>
      </c>
      <c r="K172" s="33">
        <v>590</v>
      </c>
      <c r="L172" s="33">
        <v>590</v>
      </c>
      <c r="M172" s="33">
        <v>611.27</v>
      </c>
      <c r="N172" s="33">
        <v>700</v>
      </c>
      <c r="O172" s="33">
        <v>700</v>
      </c>
      <c r="P172" s="33">
        <v>700</v>
      </c>
    </row>
    <row r="173" spans="1:16" x14ac:dyDescent="0.2">
      <c r="A173" s="71"/>
      <c r="B173" s="72" t="s">
        <v>189</v>
      </c>
      <c r="C173" s="71">
        <v>625003</v>
      </c>
      <c r="D173" s="71">
        <v>41</v>
      </c>
      <c r="E173" s="94"/>
      <c r="F173" s="94" t="s">
        <v>185</v>
      </c>
      <c r="G173" s="298" t="s">
        <v>33</v>
      </c>
      <c r="H173" s="299"/>
      <c r="I173" s="24">
        <v>30.62</v>
      </c>
      <c r="J173" s="24">
        <v>33.299999999999997</v>
      </c>
      <c r="K173" s="33">
        <v>35</v>
      </c>
      <c r="L173" s="33">
        <v>35</v>
      </c>
      <c r="M173" s="33">
        <v>34.86</v>
      </c>
      <c r="N173" s="33">
        <v>50</v>
      </c>
      <c r="O173" s="33">
        <v>50</v>
      </c>
      <c r="P173" s="33">
        <v>50</v>
      </c>
    </row>
    <row r="174" spans="1:16" ht="12.75" customHeight="1" x14ac:dyDescent="0.2">
      <c r="A174" s="73"/>
      <c r="B174" s="74" t="s">
        <v>189</v>
      </c>
      <c r="C174" s="21">
        <v>625004</v>
      </c>
      <c r="D174" s="21">
        <v>41</v>
      </c>
      <c r="E174" s="89"/>
      <c r="F174" s="95" t="s">
        <v>185</v>
      </c>
      <c r="G174" s="316" t="s">
        <v>34</v>
      </c>
      <c r="H174" s="316"/>
      <c r="I174" s="23">
        <v>115.01</v>
      </c>
      <c r="J174" s="23">
        <v>124.98</v>
      </c>
      <c r="K174" s="33">
        <v>126</v>
      </c>
      <c r="L174" s="33">
        <v>126</v>
      </c>
      <c r="M174" s="33">
        <v>130.97</v>
      </c>
      <c r="N174" s="33">
        <v>150</v>
      </c>
      <c r="O174" s="33">
        <v>150</v>
      </c>
      <c r="P174" s="33">
        <v>150</v>
      </c>
    </row>
    <row r="175" spans="1:16" ht="12.75" customHeight="1" x14ac:dyDescent="0.2">
      <c r="A175" s="73"/>
      <c r="B175" s="74" t="s">
        <v>189</v>
      </c>
      <c r="C175" s="21">
        <v>625005</v>
      </c>
      <c r="D175" s="21">
        <v>41</v>
      </c>
      <c r="E175" s="89"/>
      <c r="F175" s="95" t="s">
        <v>185</v>
      </c>
      <c r="G175" s="316" t="s">
        <v>35</v>
      </c>
      <c r="H175" s="316"/>
      <c r="I175" s="23">
        <v>38.29</v>
      </c>
      <c r="J175" s="23">
        <v>41.62</v>
      </c>
      <c r="K175" s="30">
        <v>42</v>
      </c>
      <c r="L175" s="30">
        <v>42</v>
      </c>
      <c r="M175" s="30">
        <v>43.61</v>
      </c>
      <c r="N175" s="30">
        <v>50</v>
      </c>
      <c r="O175" s="30">
        <v>50</v>
      </c>
      <c r="P175" s="30">
        <v>50</v>
      </c>
    </row>
    <row r="176" spans="1:16" ht="12.75" customHeight="1" x14ac:dyDescent="0.2">
      <c r="A176" s="73"/>
      <c r="B176" s="74" t="s">
        <v>189</v>
      </c>
      <c r="C176" s="21">
        <v>625007</v>
      </c>
      <c r="D176" s="21">
        <v>41</v>
      </c>
      <c r="E176" s="89"/>
      <c r="F176" s="95" t="s">
        <v>185</v>
      </c>
      <c r="G176" s="316" t="s">
        <v>104</v>
      </c>
      <c r="H176" s="316"/>
      <c r="I176" s="23">
        <v>182.12</v>
      </c>
      <c r="J176" s="23">
        <v>197.93</v>
      </c>
      <c r="K176" s="75">
        <v>200</v>
      </c>
      <c r="L176" s="75">
        <v>200</v>
      </c>
      <c r="M176" s="75">
        <v>207.35</v>
      </c>
      <c r="N176" s="75">
        <v>240</v>
      </c>
      <c r="O176" s="75">
        <v>240</v>
      </c>
      <c r="P176" s="75">
        <v>240</v>
      </c>
    </row>
    <row r="177" spans="1:17" ht="12.75" customHeight="1" x14ac:dyDescent="0.2">
      <c r="A177" s="302" t="s">
        <v>69</v>
      </c>
      <c r="B177" s="302"/>
      <c r="C177" s="302"/>
      <c r="D177" s="302"/>
      <c r="E177" s="302"/>
      <c r="F177" s="302"/>
      <c r="G177" s="302"/>
      <c r="H177" s="302"/>
      <c r="I177" s="25">
        <f>SUM(I178:I186)</f>
        <v>15264.310000000001</v>
      </c>
      <c r="J177" s="25">
        <f t="shared" ref="J177:P177" si="56">SUM(J178:J186)</f>
        <v>20445.91</v>
      </c>
      <c r="K177" s="25">
        <f t="shared" si="56"/>
        <v>23183</v>
      </c>
      <c r="L177" s="25">
        <f t="shared" si="56"/>
        <v>23183</v>
      </c>
      <c r="M177" s="25">
        <f t="shared" si="56"/>
        <v>30163.599999999999</v>
      </c>
      <c r="N177" s="25">
        <f t="shared" si="56"/>
        <v>31050</v>
      </c>
      <c r="O177" s="25">
        <f t="shared" si="56"/>
        <v>21050</v>
      </c>
      <c r="P177" s="25">
        <f t="shared" si="56"/>
        <v>21050</v>
      </c>
    </row>
    <row r="178" spans="1:17" ht="12.75" customHeight="1" x14ac:dyDescent="0.2">
      <c r="A178" s="73"/>
      <c r="B178" s="74" t="s">
        <v>189</v>
      </c>
      <c r="C178" s="21">
        <v>632001</v>
      </c>
      <c r="D178" s="21">
        <v>41</v>
      </c>
      <c r="E178" s="89"/>
      <c r="F178" s="95" t="s">
        <v>185</v>
      </c>
      <c r="G178" s="329" t="s">
        <v>128</v>
      </c>
      <c r="H178" s="330"/>
      <c r="I178" s="23">
        <v>7577.16</v>
      </c>
      <c r="J178" s="23">
        <v>10799.75</v>
      </c>
      <c r="K178" s="75">
        <v>12000</v>
      </c>
      <c r="L178" s="75">
        <v>12000</v>
      </c>
      <c r="M178" s="75">
        <v>10980.59</v>
      </c>
      <c r="N178" s="75">
        <v>10000</v>
      </c>
      <c r="O178" s="75">
        <v>10000</v>
      </c>
      <c r="P178" s="75">
        <v>10000</v>
      </c>
    </row>
    <row r="179" spans="1:17" ht="12.75" customHeight="1" x14ac:dyDescent="0.2">
      <c r="A179" s="73"/>
      <c r="B179" s="74" t="s">
        <v>189</v>
      </c>
      <c r="C179" s="21">
        <v>632001</v>
      </c>
      <c r="D179" s="21">
        <v>41</v>
      </c>
      <c r="E179" s="89"/>
      <c r="F179" s="95" t="s">
        <v>190</v>
      </c>
      <c r="G179" s="329" t="s">
        <v>128</v>
      </c>
      <c r="H179" s="330"/>
      <c r="I179" s="23">
        <v>796.1</v>
      </c>
      <c r="J179" s="23">
        <v>0</v>
      </c>
      <c r="K179" s="75">
        <v>888</v>
      </c>
      <c r="L179" s="75">
        <v>888</v>
      </c>
      <c r="M179" s="75">
        <v>1533.64</v>
      </c>
      <c r="N179" s="75">
        <v>1500</v>
      </c>
      <c r="O179" s="75">
        <v>1500</v>
      </c>
      <c r="P179" s="75">
        <v>1500</v>
      </c>
    </row>
    <row r="180" spans="1:17" ht="12.75" customHeight="1" x14ac:dyDescent="0.2">
      <c r="A180" s="73"/>
      <c r="B180" s="74" t="s">
        <v>189</v>
      </c>
      <c r="C180" s="21">
        <v>633004</v>
      </c>
      <c r="D180" s="21">
        <v>41</v>
      </c>
      <c r="E180" s="89"/>
      <c r="F180" s="95"/>
      <c r="G180" s="180" t="s">
        <v>75</v>
      </c>
      <c r="H180" s="181"/>
      <c r="I180" s="23">
        <v>0</v>
      </c>
      <c r="J180" s="23">
        <v>1915.43</v>
      </c>
      <c r="K180" s="75">
        <v>2000</v>
      </c>
      <c r="L180" s="75">
        <v>2000</v>
      </c>
      <c r="M180" s="75">
        <v>0</v>
      </c>
      <c r="N180" s="75">
        <v>2000</v>
      </c>
      <c r="O180" s="75">
        <v>2000</v>
      </c>
      <c r="P180" s="75">
        <v>2000</v>
      </c>
    </row>
    <row r="181" spans="1:17" ht="12.75" customHeight="1" x14ac:dyDescent="0.2">
      <c r="A181" s="73"/>
      <c r="B181" s="74" t="s">
        <v>189</v>
      </c>
      <c r="C181" s="21">
        <v>633006</v>
      </c>
      <c r="D181" s="21">
        <v>41</v>
      </c>
      <c r="E181" s="89"/>
      <c r="F181" s="95"/>
      <c r="G181" s="329" t="s">
        <v>12</v>
      </c>
      <c r="H181" s="330"/>
      <c r="I181" s="23">
        <v>999.83</v>
      </c>
      <c r="J181" s="23">
        <v>184.01</v>
      </c>
      <c r="K181" s="75">
        <v>250</v>
      </c>
      <c r="L181" s="75">
        <v>250</v>
      </c>
      <c r="M181" s="75">
        <v>944.75</v>
      </c>
      <c r="N181" s="75">
        <v>500</v>
      </c>
      <c r="O181" s="75">
        <v>500</v>
      </c>
      <c r="P181" s="75">
        <v>500</v>
      </c>
    </row>
    <row r="182" spans="1:17" ht="12.75" customHeight="1" x14ac:dyDescent="0.2">
      <c r="A182" s="73"/>
      <c r="B182" s="74" t="s">
        <v>189</v>
      </c>
      <c r="C182" s="21">
        <v>635004</v>
      </c>
      <c r="D182" s="21">
        <v>41</v>
      </c>
      <c r="E182" s="89"/>
      <c r="F182" s="95" t="s">
        <v>191</v>
      </c>
      <c r="G182" s="329" t="s">
        <v>192</v>
      </c>
      <c r="H182" s="330"/>
      <c r="I182" s="23">
        <v>1518.84</v>
      </c>
      <c r="J182" s="23">
        <v>4647.92</v>
      </c>
      <c r="K182" s="75">
        <v>5000</v>
      </c>
      <c r="L182" s="75">
        <v>5000</v>
      </c>
      <c r="M182" s="75">
        <v>12960.12</v>
      </c>
      <c r="N182" s="75">
        <v>5000</v>
      </c>
      <c r="O182" s="75">
        <v>5000</v>
      </c>
      <c r="P182" s="75">
        <v>5000</v>
      </c>
    </row>
    <row r="183" spans="1:17" ht="12.75" customHeight="1" x14ac:dyDescent="0.2">
      <c r="A183" s="73"/>
      <c r="B183" s="74" t="s">
        <v>189</v>
      </c>
      <c r="C183" s="21">
        <v>635004</v>
      </c>
      <c r="D183" s="21">
        <v>41</v>
      </c>
      <c r="E183" s="89"/>
      <c r="F183" s="95" t="s">
        <v>185</v>
      </c>
      <c r="G183" s="329" t="s">
        <v>193</v>
      </c>
      <c r="H183" s="330"/>
      <c r="I183" s="23">
        <v>3565.38</v>
      </c>
      <c r="J183" s="23">
        <v>2898.8</v>
      </c>
      <c r="K183" s="75">
        <v>3000</v>
      </c>
      <c r="L183" s="75">
        <v>3000</v>
      </c>
      <c r="M183" s="75">
        <v>3695.56</v>
      </c>
      <c r="N183" s="75">
        <v>2000</v>
      </c>
      <c r="O183" s="75">
        <v>2000</v>
      </c>
      <c r="P183" s="75">
        <v>2000</v>
      </c>
    </row>
    <row r="184" spans="1:17" ht="12.75" customHeight="1" x14ac:dyDescent="0.2">
      <c r="A184" s="73"/>
      <c r="B184" s="74" t="s">
        <v>189</v>
      </c>
      <c r="C184" s="21">
        <v>637012</v>
      </c>
      <c r="D184" s="21">
        <v>41</v>
      </c>
      <c r="E184" s="89"/>
      <c r="F184" s="95" t="s">
        <v>185</v>
      </c>
      <c r="G184" s="329" t="s">
        <v>25</v>
      </c>
      <c r="H184" s="330"/>
      <c r="I184" s="23">
        <v>807</v>
      </c>
      <c r="J184" s="23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</row>
    <row r="185" spans="1:17" ht="12.75" customHeight="1" x14ac:dyDescent="0.2">
      <c r="A185" s="73"/>
      <c r="B185" s="74" t="s">
        <v>189</v>
      </c>
      <c r="C185" s="21">
        <v>637016</v>
      </c>
      <c r="D185" s="21">
        <v>41</v>
      </c>
      <c r="E185" s="89"/>
      <c r="F185" s="95"/>
      <c r="G185" s="227" t="s">
        <v>27</v>
      </c>
      <c r="H185" s="228"/>
      <c r="I185" s="23">
        <v>0</v>
      </c>
      <c r="J185" s="23">
        <v>0</v>
      </c>
      <c r="K185" s="75">
        <v>45</v>
      </c>
      <c r="L185" s="75">
        <v>45</v>
      </c>
      <c r="M185" s="75">
        <v>48.94</v>
      </c>
      <c r="N185" s="75">
        <v>50</v>
      </c>
      <c r="O185" s="75">
        <v>50</v>
      </c>
      <c r="P185" s="75">
        <v>50</v>
      </c>
    </row>
    <row r="186" spans="1:17" ht="12.75" customHeight="1" x14ac:dyDescent="0.2">
      <c r="A186" s="73"/>
      <c r="B186" s="74" t="s">
        <v>189</v>
      </c>
      <c r="C186" s="21">
        <v>637004</v>
      </c>
      <c r="D186" s="21">
        <v>41</v>
      </c>
      <c r="E186" s="89"/>
      <c r="F186" s="95"/>
      <c r="G186" s="329" t="s">
        <v>23</v>
      </c>
      <c r="H186" s="330"/>
      <c r="I186" s="23">
        <v>0</v>
      </c>
      <c r="J186" s="23">
        <v>0</v>
      </c>
      <c r="K186" s="75">
        <v>0</v>
      </c>
      <c r="L186" s="75">
        <v>0</v>
      </c>
      <c r="M186" s="75">
        <v>0</v>
      </c>
      <c r="N186" s="75">
        <v>10000</v>
      </c>
      <c r="O186" s="75">
        <v>0</v>
      </c>
      <c r="P186" s="75">
        <v>0</v>
      </c>
    </row>
    <row r="187" spans="1:17" ht="22.5" customHeight="1" x14ac:dyDescent="0.2">
      <c r="A187" s="331" t="s">
        <v>194</v>
      </c>
      <c r="B187" s="331"/>
      <c r="C187" s="331"/>
      <c r="D187" s="331"/>
      <c r="E187" s="331"/>
      <c r="F187" s="331"/>
      <c r="G187" s="331"/>
      <c r="H187" s="331"/>
      <c r="I187" s="87">
        <f t="shared" ref="I187:P187" si="57">I188+I258+I280+I284</f>
        <v>434422.39</v>
      </c>
      <c r="J187" s="87">
        <f t="shared" si="57"/>
        <v>663226.96400000004</v>
      </c>
      <c r="K187" s="87">
        <f t="shared" si="57"/>
        <v>766394</v>
      </c>
      <c r="L187" s="87">
        <f t="shared" si="57"/>
        <v>878068.61</v>
      </c>
      <c r="M187" s="87">
        <f t="shared" si="57"/>
        <v>840697.23</v>
      </c>
      <c r="N187" s="87">
        <f t="shared" si="57"/>
        <v>750331</v>
      </c>
      <c r="O187" s="87">
        <f t="shared" si="57"/>
        <v>720631</v>
      </c>
      <c r="P187" s="87">
        <f t="shared" si="57"/>
        <v>720631</v>
      </c>
      <c r="Q187" s="123"/>
    </row>
    <row r="188" spans="1:17" x14ac:dyDescent="0.2">
      <c r="A188" s="328" t="s">
        <v>195</v>
      </c>
      <c r="B188" s="328"/>
      <c r="C188" s="328"/>
      <c r="D188" s="328"/>
      <c r="E188" s="328"/>
      <c r="F188" s="328"/>
      <c r="G188" s="328"/>
      <c r="H188" s="328"/>
      <c r="I188" s="62">
        <f>I189</f>
        <v>111643.81</v>
      </c>
      <c r="J188" s="62">
        <f t="shared" ref="J188:P188" si="58">J189</f>
        <v>145420.63399999999</v>
      </c>
      <c r="K188" s="62">
        <f t="shared" si="58"/>
        <v>177337</v>
      </c>
      <c r="L188" s="62">
        <f t="shared" si="58"/>
        <v>177337</v>
      </c>
      <c r="M188" s="62">
        <f t="shared" si="58"/>
        <v>179895.08000000002</v>
      </c>
      <c r="N188" s="62">
        <f t="shared" si="58"/>
        <v>155812</v>
      </c>
      <c r="O188" s="62">
        <f t="shared" si="58"/>
        <v>155812</v>
      </c>
      <c r="P188" s="62">
        <f t="shared" si="58"/>
        <v>155812</v>
      </c>
    </row>
    <row r="189" spans="1:17" x14ac:dyDescent="0.2">
      <c r="A189" s="315" t="s">
        <v>65</v>
      </c>
      <c r="B189" s="315"/>
      <c r="C189" s="315"/>
      <c r="D189" s="315"/>
      <c r="E189" s="315"/>
      <c r="F189" s="315"/>
      <c r="G189" s="315"/>
      <c r="H189" s="315"/>
      <c r="I189" s="66">
        <f t="shared" ref="I189:P189" si="59">I190+I199+I224+I255</f>
        <v>111643.81</v>
      </c>
      <c r="J189" s="66">
        <f t="shared" si="59"/>
        <v>145420.63399999999</v>
      </c>
      <c r="K189" s="66">
        <f t="shared" si="59"/>
        <v>177337</v>
      </c>
      <c r="L189" s="66">
        <f t="shared" si="59"/>
        <v>177337</v>
      </c>
      <c r="M189" s="66">
        <f t="shared" si="59"/>
        <v>179895.08000000002</v>
      </c>
      <c r="N189" s="66">
        <f t="shared" si="59"/>
        <v>155812</v>
      </c>
      <c r="O189" s="66">
        <f t="shared" si="59"/>
        <v>155812</v>
      </c>
      <c r="P189" s="66">
        <f t="shared" si="59"/>
        <v>155812</v>
      </c>
    </row>
    <row r="190" spans="1:17" x14ac:dyDescent="0.2">
      <c r="A190" s="302" t="s">
        <v>66</v>
      </c>
      <c r="B190" s="302"/>
      <c r="C190" s="302"/>
      <c r="D190" s="302"/>
      <c r="E190" s="302"/>
      <c r="F190" s="302"/>
      <c r="G190" s="302"/>
      <c r="H190" s="302"/>
      <c r="I190" s="67">
        <f>SUM(I191:I198)</f>
        <v>69393.849999999991</v>
      </c>
      <c r="J190" s="67">
        <f t="shared" ref="J190:P190" si="60">SUM(J191:J198)</f>
        <v>96727.319999999992</v>
      </c>
      <c r="K190" s="67">
        <f t="shared" si="60"/>
        <v>106864</v>
      </c>
      <c r="L190" s="67">
        <f t="shared" si="60"/>
        <v>106864</v>
      </c>
      <c r="M190" s="67">
        <f t="shared" si="60"/>
        <v>115513.21</v>
      </c>
      <c r="N190" s="67">
        <f t="shared" si="60"/>
        <v>94600</v>
      </c>
      <c r="O190" s="67">
        <f t="shared" si="60"/>
        <v>94600</v>
      </c>
      <c r="P190" s="67">
        <f t="shared" si="60"/>
        <v>94600</v>
      </c>
    </row>
    <row r="191" spans="1:17" x14ac:dyDescent="0.2">
      <c r="A191" s="54"/>
      <c r="B191" s="38" t="s">
        <v>196</v>
      </c>
      <c r="C191" s="156">
        <v>611</v>
      </c>
      <c r="D191" s="54">
        <v>41</v>
      </c>
      <c r="E191" s="90"/>
      <c r="F191" s="90"/>
      <c r="G191" s="291" t="s">
        <v>53</v>
      </c>
      <c r="H191" s="291"/>
      <c r="I191" s="33">
        <v>51100.23</v>
      </c>
      <c r="J191" s="23">
        <v>55705.71</v>
      </c>
      <c r="K191" s="34">
        <v>55000</v>
      </c>
      <c r="L191" s="34">
        <v>55000</v>
      </c>
      <c r="M191" s="34">
        <v>61162.12</v>
      </c>
      <c r="N191" s="34">
        <v>55000</v>
      </c>
      <c r="O191" s="34">
        <v>55000</v>
      </c>
      <c r="P191" s="34">
        <v>55000</v>
      </c>
    </row>
    <row r="192" spans="1:17" x14ac:dyDescent="0.2">
      <c r="A192" s="183"/>
      <c r="B192" s="38" t="s">
        <v>196</v>
      </c>
      <c r="C192" s="170">
        <v>611</v>
      </c>
      <c r="D192" s="183" t="s">
        <v>101</v>
      </c>
      <c r="E192" s="90"/>
      <c r="F192" s="90" t="s">
        <v>283</v>
      </c>
      <c r="G192" s="291" t="s">
        <v>53</v>
      </c>
      <c r="H192" s="291"/>
      <c r="I192" s="33">
        <v>3883.67</v>
      </c>
      <c r="J192" s="23">
        <v>373.6</v>
      </c>
      <c r="K192" s="34">
        <v>0</v>
      </c>
      <c r="L192" s="34">
        <v>0</v>
      </c>
      <c r="M192" s="34">
        <v>558.42999999999995</v>
      </c>
      <c r="N192" s="34">
        <v>0</v>
      </c>
      <c r="O192" s="34">
        <v>0</v>
      </c>
      <c r="P192" s="34">
        <v>0</v>
      </c>
    </row>
    <row r="193" spans="1:16" x14ac:dyDescent="0.2">
      <c r="A193" s="224"/>
      <c r="B193" s="38" t="s">
        <v>196</v>
      </c>
      <c r="C193" s="214">
        <v>611</v>
      </c>
      <c r="D193" s="224">
        <v>111</v>
      </c>
      <c r="E193" s="90"/>
      <c r="F193" s="90" t="s">
        <v>283</v>
      </c>
      <c r="G193" s="291" t="s">
        <v>53</v>
      </c>
      <c r="H193" s="291"/>
      <c r="I193" s="33">
        <v>0</v>
      </c>
      <c r="J193" s="23">
        <v>20019.3</v>
      </c>
      <c r="K193" s="34">
        <v>22698</v>
      </c>
      <c r="L193" s="34">
        <v>22698</v>
      </c>
      <c r="M193" s="34">
        <v>26606.95</v>
      </c>
      <c r="N193" s="34">
        <v>21600</v>
      </c>
      <c r="O193" s="34">
        <v>21600</v>
      </c>
      <c r="P193" s="34">
        <v>21600</v>
      </c>
    </row>
    <row r="194" spans="1:16" x14ac:dyDescent="0.2">
      <c r="A194" s="195"/>
      <c r="B194" s="197" t="s">
        <v>196</v>
      </c>
      <c r="C194" s="197" t="s">
        <v>197</v>
      </c>
      <c r="D194" s="11" t="s">
        <v>50</v>
      </c>
      <c r="E194" s="197"/>
      <c r="F194" s="197"/>
      <c r="G194" s="320" t="s">
        <v>7</v>
      </c>
      <c r="H194" s="321"/>
      <c r="I194" s="31">
        <v>6596.15</v>
      </c>
      <c r="J194" s="24">
        <v>7294.08</v>
      </c>
      <c r="K194" s="31">
        <v>12010</v>
      </c>
      <c r="L194" s="31">
        <v>12010</v>
      </c>
      <c r="M194" s="31">
        <v>8419.48</v>
      </c>
      <c r="N194" s="31">
        <v>8000</v>
      </c>
      <c r="O194" s="31">
        <v>8000</v>
      </c>
      <c r="P194" s="31">
        <v>8000</v>
      </c>
    </row>
    <row r="195" spans="1:16" x14ac:dyDescent="0.2">
      <c r="A195" s="195"/>
      <c r="B195" s="197" t="s">
        <v>196</v>
      </c>
      <c r="C195" s="197" t="s">
        <v>197</v>
      </c>
      <c r="D195" s="11" t="s">
        <v>55</v>
      </c>
      <c r="E195" s="197"/>
      <c r="F195" s="197" t="s">
        <v>283</v>
      </c>
      <c r="G195" s="320" t="s">
        <v>7</v>
      </c>
      <c r="H195" s="321"/>
      <c r="I195" s="31">
        <v>0</v>
      </c>
      <c r="J195" s="24">
        <v>4026.25</v>
      </c>
      <c r="K195" s="31">
        <v>5556</v>
      </c>
      <c r="L195" s="31">
        <v>5556</v>
      </c>
      <c r="M195" s="31">
        <v>3369.46</v>
      </c>
      <c r="N195" s="31">
        <v>3000</v>
      </c>
      <c r="O195" s="31">
        <v>3000</v>
      </c>
      <c r="P195" s="31">
        <v>3000</v>
      </c>
    </row>
    <row r="196" spans="1:16" x14ac:dyDescent="0.2">
      <c r="A196" s="195"/>
      <c r="B196" s="197" t="s">
        <v>196</v>
      </c>
      <c r="C196" s="197" t="s">
        <v>198</v>
      </c>
      <c r="D196" s="11" t="s">
        <v>50</v>
      </c>
      <c r="E196" s="197"/>
      <c r="F196" s="197"/>
      <c r="G196" s="320" t="s">
        <v>199</v>
      </c>
      <c r="H196" s="321"/>
      <c r="I196" s="31">
        <v>3962.15</v>
      </c>
      <c r="J196" s="24">
        <v>4646.59</v>
      </c>
      <c r="K196" s="31">
        <v>6600</v>
      </c>
      <c r="L196" s="31">
        <v>6600</v>
      </c>
      <c r="M196" s="31">
        <v>9743</v>
      </c>
      <c r="N196" s="31">
        <v>3000</v>
      </c>
      <c r="O196" s="31">
        <v>3000</v>
      </c>
      <c r="P196" s="31">
        <v>3000</v>
      </c>
    </row>
    <row r="197" spans="1:16" x14ac:dyDescent="0.2">
      <c r="A197" s="195"/>
      <c r="B197" s="197" t="s">
        <v>196</v>
      </c>
      <c r="C197" s="197" t="s">
        <v>117</v>
      </c>
      <c r="D197" s="11" t="s">
        <v>55</v>
      </c>
      <c r="E197" s="197"/>
      <c r="F197" s="197" t="s">
        <v>283</v>
      </c>
      <c r="G197" s="204" t="s">
        <v>56</v>
      </c>
      <c r="H197" s="205"/>
      <c r="I197" s="31">
        <v>0</v>
      </c>
      <c r="J197" s="24">
        <v>429.76</v>
      </c>
      <c r="K197" s="31">
        <v>0</v>
      </c>
      <c r="L197" s="31">
        <v>0</v>
      </c>
      <c r="M197" s="31">
        <v>907.8</v>
      </c>
      <c r="N197" s="31">
        <v>0</v>
      </c>
      <c r="O197" s="31">
        <v>0</v>
      </c>
      <c r="P197" s="31">
        <v>0</v>
      </c>
    </row>
    <row r="198" spans="1:16" x14ac:dyDescent="0.2">
      <c r="A198" s="196"/>
      <c r="B198" s="198" t="s">
        <v>196</v>
      </c>
      <c r="C198" s="198" t="s">
        <v>117</v>
      </c>
      <c r="D198" s="199" t="s">
        <v>50</v>
      </c>
      <c r="E198" s="198"/>
      <c r="F198" s="198"/>
      <c r="G198" s="322" t="s">
        <v>56</v>
      </c>
      <c r="H198" s="323"/>
      <c r="I198" s="85">
        <v>3851.65</v>
      </c>
      <c r="J198" s="262">
        <v>4232.03</v>
      </c>
      <c r="K198" s="85">
        <v>5000</v>
      </c>
      <c r="L198" s="85">
        <v>5000</v>
      </c>
      <c r="M198" s="85">
        <v>4745.97</v>
      </c>
      <c r="N198" s="85">
        <v>4000</v>
      </c>
      <c r="O198" s="85">
        <v>4000</v>
      </c>
      <c r="P198" s="85">
        <v>4000</v>
      </c>
    </row>
    <row r="199" spans="1:16" x14ac:dyDescent="0.2">
      <c r="A199" s="302" t="s">
        <v>68</v>
      </c>
      <c r="B199" s="302"/>
      <c r="C199" s="302"/>
      <c r="D199" s="302"/>
      <c r="E199" s="302"/>
      <c r="F199" s="302"/>
      <c r="G199" s="302"/>
      <c r="H199" s="302"/>
      <c r="I199" s="52">
        <f>SUM(I200:I223)</f>
        <v>22640.55</v>
      </c>
      <c r="J199" s="52">
        <f t="shared" ref="J199:P199" si="61">SUM(J200:J223)</f>
        <v>32194.760000000002</v>
      </c>
      <c r="K199" s="52">
        <f t="shared" si="61"/>
        <v>37413</v>
      </c>
      <c r="L199" s="52">
        <f t="shared" si="61"/>
        <v>37413</v>
      </c>
      <c r="M199" s="52">
        <f t="shared" si="61"/>
        <v>34837.550000000003</v>
      </c>
      <c r="N199" s="52">
        <f t="shared" si="61"/>
        <v>33610</v>
      </c>
      <c r="O199" s="52">
        <f t="shared" si="61"/>
        <v>33610</v>
      </c>
      <c r="P199" s="52">
        <f t="shared" si="61"/>
        <v>33610</v>
      </c>
    </row>
    <row r="200" spans="1:16" x14ac:dyDescent="0.2">
      <c r="A200" s="196"/>
      <c r="B200" s="198" t="s">
        <v>196</v>
      </c>
      <c r="C200" s="198" t="s">
        <v>62</v>
      </c>
      <c r="D200" s="199" t="s">
        <v>50</v>
      </c>
      <c r="E200" s="198"/>
      <c r="F200" s="198"/>
      <c r="G200" s="200" t="s">
        <v>70</v>
      </c>
      <c r="H200" s="201"/>
      <c r="I200" s="85">
        <v>2342.7800000000002</v>
      </c>
      <c r="J200" s="262">
        <v>2512.29</v>
      </c>
      <c r="K200" s="85">
        <v>3380</v>
      </c>
      <c r="L200" s="85">
        <v>3380</v>
      </c>
      <c r="M200" s="85">
        <v>2914.78</v>
      </c>
      <c r="N200" s="85">
        <v>3500</v>
      </c>
      <c r="O200" s="85">
        <v>3500</v>
      </c>
      <c r="P200" s="85">
        <v>3500</v>
      </c>
    </row>
    <row r="201" spans="1:16" x14ac:dyDescent="0.2">
      <c r="A201" s="196"/>
      <c r="B201" s="198" t="s">
        <v>196</v>
      </c>
      <c r="C201" s="198" t="s">
        <v>62</v>
      </c>
      <c r="D201" s="199" t="s">
        <v>55</v>
      </c>
      <c r="E201" s="198"/>
      <c r="F201" s="198" t="s">
        <v>283</v>
      </c>
      <c r="G201" s="206" t="s">
        <v>70</v>
      </c>
      <c r="H201" s="207"/>
      <c r="I201" s="85">
        <v>0</v>
      </c>
      <c r="J201" s="262">
        <v>398.58</v>
      </c>
      <c r="K201" s="85">
        <v>0</v>
      </c>
      <c r="L201" s="85">
        <v>0</v>
      </c>
      <c r="M201" s="85">
        <v>880.78</v>
      </c>
      <c r="N201" s="85">
        <v>0</v>
      </c>
      <c r="O201" s="85">
        <v>0</v>
      </c>
      <c r="P201" s="85">
        <v>0</v>
      </c>
    </row>
    <row r="202" spans="1:16" x14ac:dyDescent="0.2">
      <c r="A202" s="196"/>
      <c r="B202" s="198" t="s">
        <v>196</v>
      </c>
      <c r="C202" s="198" t="s">
        <v>62</v>
      </c>
      <c r="D202" s="199" t="s">
        <v>101</v>
      </c>
      <c r="E202" s="198"/>
      <c r="F202" s="198" t="s">
        <v>283</v>
      </c>
      <c r="G202" s="275" t="s">
        <v>70</v>
      </c>
      <c r="H202" s="276"/>
      <c r="I202" s="85">
        <v>0</v>
      </c>
      <c r="J202" s="262">
        <v>0</v>
      </c>
      <c r="K202" s="85">
        <v>0</v>
      </c>
      <c r="L202" s="85">
        <v>0</v>
      </c>
      <c r="M202" s="85">
        <v>119.95</v>
      </c>
      <c r="N202" s="85">
        <v>0</v>
      </c>
      <c r="O202" s="85">
        <v>0</v>
      </c>
      <c r="P202" s="85">
        <v>0</v>
      </c>
    </row>
    <row r="203" spans="1:16" x14ac:dyDescent="0.2">
      <c r="A203" s="196"/>
      <c r="B203" s="198" t="s">
        <v>196</v>
      </c>
      <c r="C203" s="198" t="s">
        <v>200</v>
      </c>
      <c r="D203" s="199" t="s">
        <v>50</v>
      </c>
      <c r="E203" s="198"/>
      <c r="F203" s="198"/>
      <c r="G203" s="200" t="s">
        <v>201</v>
      </c>
      <c r="H203" s="201"/>
      <c r="I203" s="85">
        <v>2771.63</v>
      </c>
      <c r="J203" s="262">
        <v>3780.5</v>
      </c>
      <c r="K203" s="85">
        <v>4543</v>
      </c>
      <c r="L203" s="85">
        <v>4543</v>
      </c>
      <c r="M203" s="85">
        <v>3446.34</v>
      </c>
      <c r="N203" s="85">
        <v>3600</v>
      </c>
      <c r="O203" s="85">
        <v>3600</v>
      </c>
      <c r="P203" s="85">
        <v>3600</v>
      </c>
    </row>
    <row r="204" spans="1:16" x14ac:dyDescent="0.2">
      <c r="A204" s="196"/>
      <c r="B204" s="198" t="s">
        <v>196</v>
      </c>
      <c r="C204" s="198" t="s">
        <v>200</v>
      </c>
      <c r="D204" s="199" t="s">
        <v>101</v>
      </c>
      <c r="E204" s="198"/>
      <c r="F204" s="198" t="s">
        <v>283</v>
      </c>
      <c r="G204" s="200" t="s">
        <v>201</v>
      </c>
      <c r="H204" s="201"/>
      <c r="I204" s="85">
        <v>388.36</v>
      </c>
      <c r="J204" s="262">
        <v>189.2</v>
      </c>
      <c r="K204" s="85">
        <v>0</v>
      </c>
      <c r="L204" s="85">
        <v>0</v>
      </c>
      <c r="M204" s="85">
        <v>366.85</v>
      </c>
      <c r="N204" s="85">
        <v>0</v>
      </c>
      <c r="O204" s="85">
        <v>0</v>
      </c>
      <c r="P204" s="85">
        <v>0</v>
      </c>
    </row>
    <row r="205" spans="1:16" x14ac:dyDescent="0.2">
      <c r="A205" s="196"/>
      <c r="B205" s="198" t="s">
        <v>196</v>
      </c>
      <c r="C205" s="198" t="s">
        <v>200</v>
      </c>
      <c r="D205" s="199" t="s">
        <v>55</v>
      </c>
      <c r="E205" s="198"/>
      <c r="F205" s="198" t="s">
        <v>283</v>
      </c>
      <c r="G205" s="206" t="s">
        <v>201</v>
      </c>
      <c r="H205" s="207"/>
      <c r="I205" s="85">
        <v>0</v>
      </c>
      <c r="J205" s="262">
        <v>1830.63</v>
      </c>
      <c r="K205" s="85">
        <v>2825</v>
      </c>
      <c r="L205" s="85">
        <v>2825</v>
      </c>
      <c r="M205" s="85">
        <v>1525.32</v>
      </c>
      <c r="N205" s="85">
        <v>2400</v>
      </c>
      <c r="O205" s="85">
        <v>2400</v>
      </c>
      <c r="P205" s="85">
        <v>2400</v>
      </c>
    </row>
    <row r="206" spans="1:16" x14ac:dyDescent="0.2">
      <c r="A206" s="196"/>
      <c r="B206" s="198" t="s">
        <v>196</v>
      </c>
      <c r="C206" s="198" t="s">
        <v>63</v>
      </c>
      <c r="D206" s="199" t="s">
        <v>50</v>
      </c>
      <c r="E206" s="198"/>
      <c r="F206" s="198"/>
      <c r="G206" s="200" t="s">
        <v>31</v>
      </c>
      <c r="H206" s="201"/>
      <c r="I206" s="85">
        <v>906.39</v>
      </c>
      <c r="J206" s="262">
        <v>1007.03</v>
      </c>
      <c r="K206" s="85">
        <v>1100</v>
      </c>
      <c r="L206" s="85">
        <v>1100</v>
      </c>
      <c r="M206" s="85">
        <v>1068.3499999999999</v>
      </c>
      <c r="N206" s="85">
        <v>1000</v>
      </c>
      <c r="O206" s="85">
        <v>1000</v>
      </c>
      <c r="P206" s="85">
        <v>1000</v>
      </c>
    </row>
    <row r="207" spans="1:16" x14ac:dyDescent="0.2">
      <c r="A207" s="196"/>
      <c r="B207" s="198" t="s">
        <v>196</v>
      </c>
      <c r="C207" s="198" t="s">
        <v>63</v>
      </c>
      <c r="D207" s="199" t="s">
        <v>101</v>
      </c>
      <c r="E207" s="198"/>
      <c r="F207" s="198" t="s">
        <v>283</v>
      </c>
      <c r="G207" s="200" t="s">
        <v>31</v>
      </c>
      <c r="H207" s="201"/>
      <c r="I207" s="85">
        <v>54.34</v>
      </c>
      <c r="J207" s="262">
        <v>26.48</v>
      </c>
      <c r="K207" s="85">
        <v>0</v>
      </c>
      <c r="L207" s="85">
        <v>0</v>
      </c>
      <c r="M207" s="85">
        <v>35.17</v>
      </c>
      <c r="N207" s="85">
        <v>0</v>
      </c>
      <c r="O207" s="85">
        <v>0</v>
      </c>
      <c r="P207" s="85">
        <v>0</v>
      </c>
    </row>
    <row r="208" spans="1:16" x14ac:dyDescent="0.2">
      <c r="A208" s="196"/>
      <c r="B208" s="198" t="s">
        <v>196</v>
      </c>
      <c r="C208" s="198" t="s">
        <v>63</v>
      </c>
      <c r="D208" s="199" t="s">
        <v>55</v>
      </c>
      <c r="E208" s="198"/>
      <c r="F208" s="198" t="s">
        <v>283</v>
      </c>
      <c r="G208" s="206" t="s">
        <v>31</v>
      </c>
      <c r="H208" s="207"/>
      <c r="I208" s="85">
        <v>0</v>
      </c>
      <c r="J208" s="262">
        <v>306.99</v>
      </c>
      <c r="K208" s="85">
        <v>396</v>
      </c>
      <c r="L208" s="85">
        <v>396</v>
      </c>
      <c r="M208" s="85">
        <v>370.7</v>
      </c>
      <c r="N208" s="85">
        <v>350</v>
      </c>
      <c r="O208" s="85">
        <v>350</v>
      </c>
      <c r="P208" s="85">
        <v>350</v>
      </c>
    </row>
    <row r="209" spans="1:16" x14ac:dyDescent="0.2">
      <c r="A209" s="196"/>
      <c r="B209" s="198" t="s">
        <v>196</v>
      </c>
      <c r="C209" s="198" t="s">
        <v>202</v>
      </c>
      <c r="D209" s="199" t="s">
        <v>50</v>
      </c>
      <c r="E209" s="198"/>
      <c r="F209" s="198"/>
      <c r="G209" s="200" t="s">
        <v>32</v>
      </c>
      <c r="H209" s="201"/>
      <c r="I209" s="85">
        <v>9109.49</v>
      </c>
      <c r="J209" s="262">
        <v>10083.69</v>
      </c>
      <c r="K209" s="85">
        <v>11005</v>
      </c>
      <c r="L209" s="85">
        <v>11005</v>
      </c>
      <c r="M209" s="85">
        <v>10168.32</v>
      </c>
      <c r="N209" s="85">
        <v>10000</v>
      </c>
      <c r="O209" s="85">
        <v>10000</v>
      </c>
      <c r="P209" s="85">
        <v>10000</v>
      </c>
    </row>
    <row r="210" spans="1:16" x14ac:dyDescent="0.2">
      <c r="A210" s="196"/>
      <c r="B210" s="198" t="s">
        <v>196</v>
      </c>
      <c r="C210" s="198" t="s">
        <v>202</v>
      </c>
      <c r="D210" s="199" t="s">
        <v>101</v>
      </c>
      <c r="E210" s="198"/>
      <c r="F210" s="198" t="s">
        <v>283</v>
      </c>
      <c r="G210" s="200" t="s">
        <v>32</v>
      </c>
      <c r="H210" s="201"/>
      <c r="I210" s="85">
        <v>543.71</v>
      </c>
      <c r="J210" s="262">
        <v>264.88</v>
      </c>
      <c r="K210" s="85">
        <v>0</v>
      </c>
      <c r="L210" s="85">
        <v>0</v>
      </c>
      <c r="M210" s="85">
        <v>0</v>
      </c>
      <c r="N210" s="85">
        <v>0</v>
      </c>
      <c r="O210" s="85">
        <v>0</v>
      </c>
      <c r="P210" s="85">
        <v>0</v>
      </c>
    </row>
    <row r="211" spans="1:16" x14ac:dyDescent="0.2">
      <c r="A211" s="196"/>
      <c r="B211" s="198" t="s">
        <v>196</v>
      </c>
      <c r="C211" s="198" t="s">
        <v>202</v>
      </c>
      <c r="D211" s="199" t="s">
        <v>55</v>
      </c>
      <c r="E211" s="198"/>
      <c r="F211" s="198" t="s">
        <v>283</v>
      </c>
      <c r="G211" s="206" t="s">
        <v>32</v>
      </c>
      <c r="H211" s="207"/>
      <c r="I211" s="85">
        <v>0</v>
      </c>
      <c r="J211" s="262">
        <v>2864.32</v>
      </c>
      <c r="K211" s="85">
        <v>3956</v>
      </c>
      <c r="L211" s="85">
        <v>3956</v>
      </c>
      <c r="M211" s="85">
        <v>4084.01</v>
      </c>
      <c r="N211" s="85">
        <v>3500</v>
      </c>
      <c r="O211" s="85">
        <v>3500</v>
      </c>
      <c r="P211" s="85">
        <v>3500</v>
      </c>
    </row>
    <row r="212" spans="1:16" x14ac:dyDescent="0.2">
      <c r="A212" s="196"/>
      <c r="B212" s="198" t="s">
        <v>196</v>
      </c>
      <c r="C212" s="198" t="s">
        <v>203</v>
      </c>
      <c r="D212" s="199" t="s">
        <v>50</v>
      </c>
      <c r="E212" s="198"/>
      <c r="F212" s="198"/>
      <c r="G212" s="200" t="s">
        <v>33</v>
      </c>
      <c r="H212" s="201"/>
      <c r="I212" s="85">
        <v>520.25</v>
      </c>
      <c r="J212" s="262">
        <v>585.79999999999995</v>
      </c>
      <c r="K212" s="85">
        <v>630</v>
      </c>
      <c r="L212" s="85">
        <v>630</v>
      </c>
      <c r="M212" s="85">
        <v>610.32000000000005</v>
      </c>
      <c r="N212" s="85">
        <v>600</v>
      </c>
      <c r="O212" s="85">
        <v>600</v>
      </c>
      <c r="P212" s="85">
        <v>600</v>
      </c>
    </row>
    <row r="213" spans="1:16" x14ac:dyDescent="0.2">
      <c r="A213" s="196"/>
      <c r="B213" s="198" t="s">
        <v>196</v>
      </c>
      <c r="C213" s="198" t="s">
        <v>203</v>
      </c>
      <c r="D213" s="199" t="s">
        <v>101</v>
      </c>
      <c r="E213" s="198"/>
      <c r="F213" s="198" t="s">
        <v>283</v>
      </c>
      <c r="G213" s="200" t="s">
        <v>33</v>
      </c>
      <c r="H213" s="201"/>
      <c r="I213" s="85">
        <v>31.05</v>
      </c>
      <c r="J213" s="262">
        <v>15.13</v>
      </c>
      <c r="K213" s="85">
        <v>0</v>
      </c>
      <c r="L213" s="85">
        <v>0</v>
      </c>
      <c r="M213" s="85">
        <v>0</v>
      </c>
      <c r="N213" s="85">
        <v>0</v>
      </c>
      <c r="O213" s="85">
        <v>0</v>
      </c>
      <c r="P213" s="85">
        <v>0</v>
      </c>
    </row>
    <row r="214" spans="1:16" x14ac:dyDescent="0.2">
      <c r="A214" s="196"/>
      <c r="B214" s="198" t="s">
        <v>196</v>
      </c>
      <c r="C214" s="198" t="s">
        <v>203</v>
      </c>
      <c r="D214" s="199" t="s">
        <v>55</v>
      </c>
      <c r="E214" s="198"/>
      <c r="F214" s="198" t="s">
        <v>283</v>
      </c>
      <c r="G214" s="206" t="s">
        <v>33</v>
      </c>
      <c r="H214" s="207"/>
      <c r="I214" s="85">
        <v>0</v>
      </c>
      <c r="J214" s="262">
        <v>163.58000000000001</v>
      </c>
      <c r="K214" s="85">
        <v>226</v>
      </c>
      <c r="L214" s="85">
        <v>226</v>
      </c>
      <c r="M214" s="85">
        <v>212.66</v>
      </c>
      <c r="N214" s="85">
        <v>200</v>
      </c>
      <c r="O214" s="85">
        <v>200</v>
      </c>
      <c r="P214" s="85">
        <v>200</v>
      </c>
    </row>
    <row r="215" spans="1:16" x14ac:dyDescent="0.2">
      <c r="A215" s="196"/>
      <c r="B215" s="198" t="s">
        <v>196</v>
      </c>
      <c r="C215" s="198" t="s">
        <v>204</v>
      </c>
      <c r="D215" s="199" t="s">
        <v>50</v>
      </c>
      <c r="E215" s="198"/>
      <c r="F215" s="198"/>
      <c r="G215" s="200" t="s">
        <v>34</v>
      </c>
      <c r="H215" s="201"/>
      <c r="I215" s="85">
        <v>1945.44</v>
      </c>
      <c r="J215" s="262">
        <v>2158.41</v>
      </c>
      <c r="K215" s="85">
        <v>2358</v>
      </c>
      <c r="L215" s="85">
        <v>2358</v>
      </c>
      <c r="M215" s="85">
        <v>2361.9699999999998</v>
      </c>
      <c r="N215" s="85">
        <v>2150</v>
      </c>
      <c r="O215" s="85">
        <v>2150</v>
      </c>
      <c r="P215" s="85">
        <v>2150</v>
      </c>
    </row>
    <row r="216" spans="1:16" x14ac:dyDescent="0.2">
      <c r="A216" s="196"/>
      <c r="B216" s="198" t="s">
        <v>196</v>
      </c>
      <c r="C216" s="198" t="s">
        <v>204</v>
      </c>
      <c r="D216" s="199" t="s">
        <v>101</v>
      </c>
      <c r="E216" s="198"/>
      <c r="F216" s="198" t="s">
        <v>283</v>
      </c>
      <c r="G216" s="200" t="s">
        <v>34</v>
      </c>
      <c r="H216" s="201"/>
      <c r="I216" s="85">
        <v>116.51</v>
      </c>
      <c r="J216" s="262">
        <v>56.75</v>
      </c>
      <c r="K216" s="85">
        <v>0</v>
      </c>
      <c r="L216" s="85">
        <v>0</v>
      </c>
      <c r="M216" s="85">
        <v>0</v>
      </c>
      <c r="N216" s="85">
        <v>0</v>
      </c>
      <c r="O216" s="85">
        <v>0</v>
      </c>
      <c r="P216" s="85">
        <v>0</v>
      </c>
    </row>
    <row r="217" spans="1:16" x14ac:dyDescent="0.2">
      <c r="A217" s="196"/>
      <c r="B217" s="198" t="s">
        <v>196</v>
      </c>
      <c r="C217" s="198" t="s">
        <v>204</v>
      </c>
      <c r="D217" s="199" t="s">
        <v>55</v>
      </c>
      <c r="E217" s="198"/>
      <c r="F217" s="198" t="s">
        <v>283</v>
      </c>
      <c r="G217" s="206" t="s">
        <v>34</v>
      </c>
      <c r="H217" s="207"/>
      <c r="I217" s="85">
        <v>0</v>
      </c>
      <c r="J217" s="262">
        <v>613.70000000000005</v>
      </c>
      <c r="K217" s="85">
        <v>848</v>
      </c>
      <c r="L217" s="85">
        <v>848</v>
      </c>
      <c r="M217" s="85">
        <v>816.97</v>
      </c>
      <c r="N217" s="85">
        <v>750</v>
      </c>
      <c r="O217" s="85">
        <v>750</v>
      </c>
      <c r="P217" s="85">
        <v>750</v>
      </c>
    </row>
    <row r="218" spans="1:16" x14ac:dyDescent="0.2">
      <c r="A218" s="196"/>
      <c r="B218" s="198" t="s">
        <v>196</v>
      </c>
      <c r="C218" s="198" t="s">
        <v>205</v>
      </c>
      <c r="D218" s="199" t="s">
        <v>50</v>
      </c>
      <c r="E218" s="198"/>
      <c r="F218" s="198"/>
      <c r="G218" s="200" t="s">
        <v>35</v>
      </c>
      <c r="H218" s="201"/>
      <c r="I218" s="85">
        <v>596.85</v>
      </c>
      <c r="J218" s="262">
        <v>654.6</v>
      </c>
      <c r="K218" s="85">
        <v>787</v>
      </c>
      <c r="L218" s="85">
        <v>787</v>
      </c>
      <c r="M218" s="85">
        <v>550.65</v>
      </c>
      <c r="N218" s="85">
        <v>710</v>
      </c>
      <c r="O218" s="85">
        <v>710</v>
      </c>
      <c r="P218" s="85">
        <v>710</v>
      </c>
    </row>
    <row r="219" spans="1:16" x14ac:dyDescent="0.2">
      <c r="A219" s="196"/>
      <c r="B219" s="198" t="s">
        <v>196</v>
      </c>
      <c r="C219" s="198" t="s">
        <v>205</v>
      </c>
      <c r="D219" s="199" t="s">
        <v>101</v>
      </c>
      <c r="E219" s="198"/>
      <c r="F219" s="198" t="s">
        <v>283</v>
      </c>
      <c r="G219" s="200" t="s">
        <v>35</v>
      </c>
      <c r="H219" s="201"/>
      <c r="I219" s="85">
        <v>38.83</v>
      </c>
      <c r="J219" s="262">
        <v>18.91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</row>
    <row r="220" spans="1:16" x14ac:dyDescent="0.2">
      <c r="A220" s="196"/>
      <c r="B220" s="198" t="s">
        <v>196</v>
      </c>
      <c r="C220" s="198" t="s">
        <v>205</v>
      </c>
      <c r="D220" s="199" t="s">
        <v>55</v>
      </c>
      <c r="E220" s="198"/>
      <c r="F220" s="198" t="s">
        <v>283</v>
      </c>
      <c r="G220" s="206" t="s">
        <v>35</v>
      </c>
      <c r="H220" s="207"/>
      <c r="I220" s="85">
        <v>0</v>
      </c>
      <c r="J220" s="262">
        <v>183.83</v>
      </c>
      <c r="K220" s="85">
        <v>283</v>
      </c>
      <c r="L220" s="85">
        <v>283</v>
      </c>
      <c r="M220" s="85">
        <v>301.51</v>
      </c>
      <c r="N220" s="85">
        <v>250</v>
      </c>
      <c r="O220" s="85">
        <v>250</v>
      </c>
      <c r="P220" s="85">
        <v>250</v>
      </c>
    </row>
    <row r="221" spans="1:16" x14ac:dyDescent="0.2">
      <c r="A221" s="196"/>
      <c r="B221" s="198" t="s">
        <v>196</v>
      </c>
      <c r="C221" s="198" t="s">
        <v>206</v>
      </c>
      <c r="D221" s="199" t="s">
        <v>55</v>
      </c>
      <c r="E221" s="198"/>
      <c r="F221" s="198" t="s">
        <v>283</v>
      </c>
      <c r="G221" s="206" t="s">
        <v>104</v>
      </c>
      <c r="H221" s="207"/>
      <c r="I221" s="85">
        <v>0</v>
      </c>
      <c r="J221" s="262">
        <v>971.65</v>
      </c>
      <c r="K221" s="85">
        <v>1342</v>
      </c>
      <c r="L221" s="85">
        <v>1342</v>
      </c>
      <c r="M221" s="85">
        <v>1377.29</v>
      </c>
      <c r="N221" s="85">
        <v>3400</v>
      </c>
      <c r="O221" s="85">
        <v>3400</v>
      </c>
      <c r="P221" s="85">
        <v>3400</v>
      </c>
    </row>
    <row r="222" spans="1:16" x14ac:dyDescent="0.2">
      <c r="A222" s="196"/>
      <c r="B222" s="198" t="s">
        <v>196</v>
      </c>
      <c r="C222" s="198" t="s">
        <v>206</v>
      </c>
      <c r="D222" s="199" t="s">
        <v>101</v>
      </c>
      <c r="E222" s="198"/>
      <c r="F222" s="198" t="s">
        <v>283</v>
      </c>
      <c r="G222" s="200" t="s">
        <v>104</v>
      </c>
      <c r="H222" s="201"/>
      <c r="I222" s="85">
        <v>184.45</v>
      </c>
      <c r="J222" s="262">
        <v>89.85</v>
      </c>
      <c r="K222" s="85">
        <v>0</v>
      </c>
      <c r="L222" s="85">
        <v>0</v>
      </c>
      <c r="M222" s="85">
        <v>0</v>
      </c>
      <c r="N222" s="85">
        <v>0</v>
      </c>
      <c r="O222" s="85">
        <v>0</v>
      </c>
      <c r="P222" s="85">
        <v>0</v>
      </c>
    </row>
    <row r="223" spans="1:16" x14ac:dyDescent="0.2">
      <c r="A223" s="196"/>
      <c r="B223" s="198" t="s">
        <v>196</v>
      </c>
      <c r="C223" s="198" t="s">
        <v>206</v>
      </c>
      <c r="D223" s="199" t="s">
        <v>50</v>
      </c>
      <c r="E223" s="198"/>
      <c r="F223" s="198"/>
      <c r="G223" s="200" t="s">
        <v>104</v>
      </c>
      <c r="H223" s="201"/>
      <c r="I223" s="85">
        <v>3090.47</v>
      </c>
      <c r="J223" s="262">
        <v>3417.96</v>
      </c>
      <c r="K223" s="85">
        <v>3734</v>
      </c>
      <c r="L223" s="85">
        <v>3734</v>
      </c>
      <c r="M223" s="85">
        <v>3625.61</v>
      </c>
      <c r="N223" s="85">
        <v>1200</v>
      </c>
      <c r="O223" s="85">
        <v>1200</v>
      </c>
      <c r="P223" s="85">
        <v>1200</v>
      </c>
    </row>
    <row r="224" spans="1:16" x14ac:dyDescent="0.2">
      <c r="A224" s="302" t="s">
        <v>69</v>
      </c>
      <c r="B224" s="302"/>
      <c r="C224" s="302"/>
      <c r="D224" s="302"/>
      <c r="E224" s="302"/>
      <c r="F224" s="302"/>
      <c r="G224" s="302"/>
      <c r="H224" s="302"/>
      <c r="I224" s="52">
        <f t="shared" ref="I224:P224" si="62">SUM(I225:I254)</f>
        <v>14109.809999999998</v>
      </c>
      <c r="J224" s="52">
        <f t="shared" si="62"/>
        <v>16498.553999999996</v>
      </c>
      <c r="K224" s="52">
        <f t="shared" si="62"/>
        <v>26710</v>
      </c>
      <c r="L224" s="52">
        <f t="shared" si="62"/>
        <v>26710</v>
      </c>
      <c r="M224" s="52">
        <f t="shared" si="62"/>
        <v>26205.920000000002</v>
      </c>
      <c r="N224" s="52">
        <f t="shared" si="62"/>
        <v>21252</v>
      </c>
      <c r="O224" s="52">
        <f t="shared" si="62"/>
        <v>21252</v>
      </c>
      <c r="P224" s="52">
        <f t="shared" si="62"/>
        <v>21252</v>
      </c>
    </row>
    <row r="225" spans="1:16" x14ac:dyDescent="0.2">
      <c r="A225" s="9"/>
      <c r="B225" s="219" t="s">
        <v>196</v>
      </c>
      <c r="C225" s="222">
        <v>631001</v>
      </c>
      <c r="D225" s="222">
        <v>41</v>
      </c>
      <c r="E225" s="222"/>
      <c r="F225" s="222"/>
      <c r="G225" s="220" t="s">
        <v>8</v>
      </c>
      <c r="H225" s="221"/>
      <c r="I225" s="85">
        <v>0</v>
      </c>
      <c r="J225" s="262">
        <v>158.12</v>
      </c>
      <c r="K225" s="85">
        <v>200</v>
      </c>
      <c r="L225" s="85">
        <v>200</v>
      </c>
      <c r="M225" s="85">
        <v>58.82</v>
      </c>
      <c r="N225" s="85">
        <v>200</v>
      </c>
      <c r="O225" s="85">
        <v>200</v>
      </c>
      <c r="P225" s="85">
        <v>200</v>
      </c>
    </row>
    <row r="226" spans="1:16" x14ac:dyDescent="0.2">
      <c r="A226" s="196"/>
      <c r="B226" s="198" t="s">
        <v>196</v>
      </c>
      <c r="C226" s="198" t="s">
        <v>122</v>
      </c>
      <c r="D226" s="199" t="s">
        <v>50</v>
      </c>
      <c r="E226" s="198"/>
      <c r="F226" s="198" t="s">
        <v>124</v>
      </c>
      <c r="G226" s="200" t="s">
        <v>207</v>
      </c>
      <c r="H226" s="201"/>
      <c r="I226" s="85">
        <v>0</v>
      </c>
      <c r="J226" s="262">
        <v>0</v>
      </c>
      <c r="K226" s="85">
        <v>1896</v>
      </c>
      <c r="L226" s="85">
        <v>1896</v>
      </c>
      <c r="M226" s="85">
        <v>0</v>
      </c>
      <c r="N226" s="85">
        <v>2000</v>
      </c>
      <c r="O226" s="85">
        <v>2000</v>
      </c>
      <c r="P226" s="85">
        <v>2000</v>
      </c>
    </row>
    <row r="227" spans="1:16" x14ac:dyDescent="0.2">
      <c r="A227" s="196"/>
      <c r="B227" s="198" t="s">
        <v>196</v>
      </c>
      <c r="C227" s="198" t="s">
        <v>122</v>
      </c>
      <c r="D227" s="199" t="s">
        <v>50</v>
      </c>
      <c r="E227" s="198"/>
      <c r="F227" s="198" t="s">
        <v>123</v>
      </c>
      <c r="G227" s="200" t="s">
        <v>41</v>
      </c>
      <c r="H227" s="201"/>
      <c r="I227" s="85">
        <v>469.98</v>
      </c>
      <c r="J227" s="262">
        <v>1921.44</v>
      </c>
      <c r="K227" s="85">
        <v>2400</v>
      </c>
      <c r="L227" s="85">
        <v>2400</v>
      </c>
      <c r="M227" s="85">
        <v>150.69999999999999</v>
      </c>
      <c r="N227" s="85">
        <v>2000</v>
      </c>
      <c r="O227" s="85">
        <v>2000</v>
      </c>
      <c r="P227" s="85">
        <v>2000</v>
      </c>
    </row>
    <row r="228" spans="1:16" x14ac:dyDescent="0.2">
      <c r="A228" s="196"/>
      <c r="B228" s="198" t="s">
        <v>196</v>
      </c>
      <c r="C228" s="198" t="s">
        <v>122</v>
      </c>
      <c r="D228" s="199" t="s">
        <v>55</v>
      </c>
      <c r="E228" s="198"/>
      <c r="F228" s="198" t="s">
        <v>123</v>
      </c>
      <c r="G228" s="200" t="s">
        <v>41</v>
      </c>
      <c r="H228" s="201"/>
      <c r="I228" s="85">
        <v>1595</v>
      </c>
      <c r="J228" s="262">
        <v>0</v>
      </c>
      <c r="K228" s="85">
        <v>0</v>
      </c>
      <c r="L228" s="85">
        <v>0</v>
      </c>
      <c r="M228" s="85">
        <v>2302.0700000000002</v>
      </c>
      <c r="N228" s="85">
        <v>0</v>
      </c>
      <c r="O228" s="85">
        <v>0</v>
      </c>
      <c r="P228" s="85">
        <v>0</v>
      </c>
    </row>
    <row r="229" spans="1:16" x14ac:dyDescent="0.2">
      <c r="A229" s="196"/>
      <c r="B229" s="198" t="s">
        <v>196</v>
      </c>
      <c r="C229" s="198" t="s">
        <v>122</v>
      </c>
      <c r="D229" s="199" t="s">
        <v>55</v>
      </c>
      <c r="E229" s="198"/>
      <c r="F229" s="198" t="s">
        <v>124</v>
      </c>
      <c r="G229" s="200" t="s">
        <v>207</v>
      </c>
      <c r="H229" s="201"/>
      <c r="I229" s="85">
        <v>3072</v>
      </c>
      <c r="J229" s="262">
        <v>1903.2</v>
      </c>
      <c r="K229" s="85">
        <v>0</v>
      </c>
      <c r="L229" s="85">
        <v>0</v>
      </c>
      <c r="M229" s="85">
        <v>1907.75</v>
      </c>
      <c r="N229" s="85">
        <v>0</v>
      </c>
      <c r="O229" s="85">
        <v>0</v>
      </c>
      <c r="P229" s="85">
        <v>0</v>
      </c>
    </row>
    <row r="230" spans="1:16" x14ac:dyDescent="0.2">
      <c r="A230" s="196"/>
      <c r="B230" s="198" t="s">
        <v>196</v>
      </c>
      <c r="C230" s="198" t="s">
        <v>125</v>
      </c>
      <c r="D230" s="199" t="s">
        <v>50</v>
      </c>
      <c r="E230" s="198"/>
      <c r="F230" s="198"/>
      <c r="G230" s="275" t="s">
        <v>57</v>
      </c>
      <c r="H230" s="276"/>
      <c r="I230" s="85">
        <v>838.82</v>
      </c>
      <c r="J230" s="262">
        <v>788.01</v>
      </c>
      <c r="K230" s="85">
        <v>800</v>
      </c>
      <c r="L230" s="85">
        <v>800</v>
      </c>
      <c r="M230" s="85">
        <v>186</v>
      </c>
      <c r="N230" s="85">
        <v>800</v>
      </c>
      <c r="O230" s="85">
        <v>800</v>
      </c>
      <c r="P230" s="85">
        <v>800</v>
      </c>
    </row>
    <row r="231" spans="1:16" x14ac:dyDescent="0.2">
      <c r="A231" s="196"/>
      <c r="B231" s="198" t="s">
        <v>196</v>
      </c>
      <c r="C231" s="198" t="s">
        <v>125</v>
      </c>
      <c r="D231" s="199" t="s">
        <v>55</v>
      </c>
      <c r="E231" s="198"/>
      <c r="F231" s="198"/>
      <c r="G231" s="200" t="s">
        <v>57</v>
      </c>
      <c r="H231" s="201"/>
      <c r="I231" s="85">
        <v>0</v>
      </c>
      <c r="J231" s="262">
        <v>0</v>
      </c>
      <c r="K231" s="85">
        <v>0</v>
      </c>
      <c r="L231" s="85">
        <v>0</v>
      </c>
      <c r="M231" s="85">
        <v>275.8</v>
      </c>
      <c r="N231" s="85">
        <v>0</v>
      </c>
      <c r="O231" s="85">
        <v>0</v>
      </c>
      <c r="P231" s="85">
        <v>0</v>
      </c>
    </row>
    <row r="232" spans="1:16" x14ac:dyDescent="0.2">
      <c r="A232" s="196"/>
      <c r="B232" s="198" t="s">
        <v>196</v>
      </c>
      <c r="C232" s="198" t="s">
        <v>97</v>
      </c>
      <c r="D232" s="199" t="s">
        <v>50</v>
      </c>
      <c r="E232" s="198"/>
      <c r="F232" s="198"/>
      <c r="G232" s="200" t="s">
        <v>99</v>
      </c>
      <c r="H232" s="201"/>
      <c r="I232" s="85">
        <v>251.3</v>
      </c>
      <c r="J232" s="262">
        <v>224.43</v>
      </c>
      <c r="K232" s="85">
        <v>250</v>
      </c>
      <c r="L232" s="85">
        <v>250</v>
      </c>
      <c r="M232" s="85">
        <v>253.84</v>
      </c>
      <c r="N232" s="85">
        <v>250</v>
      </c>
      <c r="O232" s="85">
        <v>250</v>
      </c>
      <c r="P232" s="85">
        <v>250</v>
      </c>
    </row>
    <row r="233" spans="1:16" x14ac:dyDescent="0.2">
      <c r="A233" s="196"/>
      <c r="B233" s="198" t="s">
        <v>196</v>
      </c>
      <c r="C233" s="198" t="s">
        <v>73</v>
      </c>
      <c r="D233" s="199" t="s">
        <v>55</v>
      </c>
      <c r="E233" s="198"/>
      <c r="F233" s="198" t="s">
        <v>340</v>
      </c>
      <c r="G233" s="206" t="s">
        <v>9</v>
      </c>
      <c r="H233" s="207"/>
      <c r="I233" s="85">
        <v>0</v>
      </c>
      <c r="J233" s="262">
        <v>3262.8</v>
      </c>
      <c r="K233" s="85">
        <v>6736</v>
      </c>
      <c r="L233" s="85">
        <v>6736</v>
      </c>
      <c r="M233" s="85">
        <v>0</v>
      </c>
      <c r="N233" s="85">
        <v>6002</v>
      </c>
      <c r="O233" s="85">
        <v>6002</v>
      </c>
      <c r="P233" s="85">
        <v>6002</v>
      </c>
    </row>
    <row r="234" spans="1:16" x14ac:dyDescent="0.2">
      <c r="A234" s="196"/>
      <c r="B234" s="198" t="s">
        <v>196</v>
      </c>
      <c r="C234" s="198" t="s">
        <v>73</v>
      </c>
      <c r="D234" s="199" t="s">
        <v>50</v>
      </c>
      <c r="E234" s="198"/>
      <c r="F234" s="198"/>
      <c r="G234" s="275" t="s">
        <v>9</v>
      </c>
      <c r="H234" s="276"/>
      <c r="I234" s="85">
        <v>0</v>
      </c>
      <c r="J234" s="262">
        <v>0</v>
      </c>
      <c r="K234" s="85">
        <v>0</v>
      </c>
      <c r="L234" s="85">
        <v>0</v>
      </c>
      <c r="M234" s="85">
        <v>712.8</v>
      </c>
      <c r="N234" s="85">
        <v>0</v>
      </c>
      <c r="O234" s="85">
        <v>0</v>
      </c>
      <c r="P234" s="85">
        <v>0</v>
      </c>
    </row>
    <row r="235" spans="1:16" x14ac:dyDescent="0.2">
      <c r="A235" s="196"/>
      <c r="B235" s="198" t="s">
        <v>196</v>
      </c>
      <c r="C235" s="198" t="s">
        <v>341</v>
      </c>
      <c r="D235" s="199" t="s">
        <v>50</v>
      </c>
      <c r="E235" s="198"/>
      <c r="F235" s="198"/>
      <c r="G235" s="275" t="s">
        <v>10</v>
      </c>
      <c r="H235" s="276"/>
      <c r="I235" s="85">
        <v>0</v>
      </c>
      <c r="J235" s="262">
        <v>0</v>
      </c>
      <c r="K235" s="85">
        <v>0</v>
      </c>
      <c r="L235" s="85">
        <v>0</v>
      </c>
      <c r="M235" s="85">
        <v>448.07</v>
      </c>
      <c r="N235" s="85">
        <v>0</v>
      </c>
      <c r="O235" s="85">
        <v>0</v>
      </c>
      <c r="P235" s="85">
        <v>0</v>
      </c>
    </row>
    <row r="236" spans="1:16" x14ac:dyDescent="0.2">
      <c r="A236" s="196"/>
      <c r="B236" s="198" t="s">
        <v>196</v>
      </c>
      <c r="C236" s="198" t="s">
        <v>74</v>
      </c>
      <c r="D236" s="199" t="s">
        <v>50</v>
      </c>
      <c r="E236" s="198"/>
      <c r="F236" s="198"/>
      <c r="G236" s="206" t="s">
        <v>75</v>
      </c>
      <c r="H236" s="207"/>
      <c r="I236" s="85">
        <v>0</v>
      </c>
      <c r="J236" s="262">
        <v>293.89999999999998</v>
      </c>
      <c r="K236" s="85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</row>
    <row r="237" spans="1:16" x14ac:dyDescent="0.2">
      <c r="A237" s="196"/>
      <c r="B237" s="198" t="s">
        <v>196</v>
      </c>
      <c r="C237" s="198" t="s">
        <v>76</v>
      </c>
      <c r="D237" s="199" t="s">
        <v>50</v>
      </c>
      <c r="E237" s="198"/>
      <c r="F237" s="198" t="s">
        <v>11</v>
      </c>
      <c r="G237" s="200" t="s">
        <v>12</v>
      </c>
      <c r="H237" s="201"/>
      <c r="I237" s="85">
        <v>700.75</v>
      </c>
      <c r="J237" s="262">
        <v>677.54</v>
      </c>
      <c r="K237" s="85">
        <v>700</v>
      </c>
      <c r="L237" s="85">
        <v>700</v>
      </c>
      <c r="M237" s="85">
        <v>817.43</v>
      </c>
      <c r="N237" s="85">
        <v>700</v>
      </c>
      <c r="O237" s="85">
        <v>700</v>
      </c>
      <c r="P237" s="85">
        <v>700</v>
      </c>
    </row>
    <row r="238" spans="1:16" x14ac:dyDescent="0.2">
      <c r="A238" s="196"/>
      <c r="B238" s="198" t="s">
        <v>196</v>
      </c>
      <c r="C238" s="198" t="s">
        <v>76</v>
      </c>
      <c r="D238" s="199" t="s">
        <v>50</v>
      </c>
      <c r="E238" s="198"/>
      <c r="F238" s="198" t="s">
        <v>13</v>
      </c>
      <c r="G238" s="200" t="s">
        <v>77</v>
      </c>
      <c r="H238" s="201"/>
      <c r="I238" s="85">
        <v>327.47000000000003</v>
      </c>
      <c r="J238" s="262">
        <v>12.29</v>
      </c>
      <c r="K238" s="85">
        <v>50</v>
      </c>
      <c r="L238" s="85">
        <v>50</v>
      </c>
      <c r="M238" s="85">
        <v>160.49</v>
      </c>
      <c r="N238" s="85">
        <v>50</v>
      </c>
      <c r="O238" s="85">
        <v>50</v>
      </c>
      <c r="P238" s="85">
        <v>50</v>
      </c>
    </row>
    <row r="239" spans="1:16" x14ac:dyDescent="0.2">
      <c r="A239" s="196"/>
      <c r="B239" s="198" t="s">
        <v>196</v>
      </c>
      <c r="C239" s="198" t="s">
        <v>76</v>
      </c>
      <c r="D239" s="199" t="s">
        <v>55</v>
      </c>
      <c r="E239" s="198"/>
      <c r="F239" s="198" t="s">
        <v>252</v>
      </c>
      <c r="G239" s="275" t="s">
        <v>12</v>
      </c>
      <c r="H239" s="276"/>
      <c r="I239" s="85">
        <v>0</v>
      </c>
      <c r="J239" s="262">
        <v>0</v>
      </c>
      <c r="K239" s="85">
        <v>0</v>
      </c>
      <c r="L239" s="85">
        <v>0</v>
      </c>
      <c r="M239" s="85">
        <v>4320</v>
      </c>
      <c r="N239" s="85">
        <v>0</v>
      </c>
      <c r="O239" s="85">
        <v>0</v>
      </c>
      <c r="P239" s="85">
        <v>0</v>
      </c>
    </row>
    <row r="240" spans="1:16" x14ac:dyDescent="0.2">
      <c r="A240" s="196"/>
      <c r="B240" s="198" t="s">
        <v>196</v>
      </c>
      <c r="C240" s="198" t="s">
        <v>76</v>
      </c>
      <c r="D240" s="199" t="s">
        <v>50</v>
      </c>
      <c r="E240" s="198"/>
      <c r="F240" s="198" t="s">
        <v>208</v>
      </c>
      <c r="G240" s="200" t="s">
        <v>12</v>
      </c>
      <c r="H240" s="201"/>
      <c r="I240" s="85">
        <v>0</v>
      </c>
      <c r="J240" s="262">
        <v>172.9</v>
      </c>
      <c r="K240" s="85">
        <v>500</v>
      </c>
      <c r="L240" s="85">
        <v>500</v>
      </c>
      <c r="M240" s="85">
        <v>532.88</v>
      </c>
      <c r="N240" s="85">
        <v>500</v>
      </c>
      <c r="O240" s="85">
        <v>500</v>
      </c>
      <c r="P240" s="85">
        <v>500</v>
      </c>
    </row>
    <row r="241" spans="1:16" x14ac:dyDescent="0.2">
      <c r="A241" s="196"/>
      <c r="B241" s="198" t="s">
        <v>196</v>
      </c>
      <c r="C241" s="198" t="s">
        <v>76</v>
      </c>
      <c r="D241" s="199" t="s">
        <v>50</v>
      </c>
      <c r="E241" s="198"/>
      <c r="F241" s="198" t="s">
        <v>138</v>
      </c>
      <c r="G241" s="200" t="s">
        <v>139</v>
      </c>
      <c r="H241" s="201"/>
      <c r="I241" s="85">
        <v>46.7</v>
      </c>
      <c r="J241" s="262">
        <v>0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</row>
    <row r="242" spans="1:16" x14ac:dyDescent="0.2">
      <c r="A242" s="196"/>
      <c r="B242" s="198" t="s">
        <v>196</v>
      </c>
      <c r="C242" s="198" t="s">
        <v>209</v>
      </c>
      <c r="D242" s="199" t="s">
        <v>210</v>
      </c>
      <c r="E242" s="198"/>
      <c r="F242" s="198" t="s">
        <v>208</v>
      </c>
      <c r="G242" s="200" t="s">
        <v>15</v>
      </c>
      <c r="H242" s="201"/>
      <c r="I242" s="85">
        <v>280.7</v>
      </c>
      <c r="J242" s="262">
        <v>325.20999999999998</v>
      </c>
      <c r="K242" s="85">
        <v>500</v>
      </c>
      <c r="L242" s="85">
        <v>500</v>
      </c>
      <c r="M242" s="85">
        <v>751.19</v>
      </c>
      <c r="N242" s="85">
        <v>500</v>
      </c>
      <c r="O242" s="85">
        <v>500</v>
      </c>
      <c r="P242" s="85">
        <v>500</v>
      </c>
    </row>
    <row r="243" spans="1:16" x14ac:dyDescent="0.2">
      <c r="A243" s="196"/>
      <c r="B243" s="198" t="s">
        <v>196</v>
      </c>
      <c r="C243" s="198" t="s">
        <v>209</v>
      </c>
      <c r="D243" s="199" t="s">
        <v>55</v>
      </c>
      <c r="E243" s="198"/>
      <c r="F243" s="198" t="s">
        <v>252</v>
      </c>
      <c r="G243" s="206" t="s">
        <v>12</v>
      </c>
      <c r="H243" s="207"/>
      <c r="I243" s="85">
        <v>0</v>
      </c>
      <c r="J243" s="262">
        <v>315.39999999999998</v>
      </c>
      <c r="K243" s="85">
        <v>4914</v>
      </c>
      <c r="L243" s="85">
        <v>4914</v>
      </c>
      <c r="M243" s="85">
        <v>0</v>
      </c>
      <c r="N243" s="85">
        <v>1000</v>
      </c>
      <c r="O243" s="85">
        <v>1000</v>
      </c>
      <c r="P243" s="85">
        <v>1000</v>
      </c>
    </row>
    <row r="244" spans="1:16" x14ac:dyDescent="0.2">
      <c r="A244" s="196"/>
      <c r="B244" s="198" t="s">
        <v>196</v>
      </c>
      <c r="C244" s="198" t="s">
        <v>98</v>
      </c>
      <c r="D244" s="199" t="s">
        <v>50</v>
      </c>
      <c r="E244" s="198"/>
      <c r="F244" s="198"/>
      <c r="G244" s="200" t="s">
        <v>16</v>
      </c>
      <c r="H244" s="201"/>
      <c r="I244" s="85">
        <v>243.8</v>
      </c>
      <c r="J244" s="262">
        <v>606.07399999999996</v>
      </c>
      <c r="K244" s="85">
        <v>600</v>
      </c>
      <c r="L244" s="85">
        <v>600</v>
      </c>
      <c r="M244" s="85">
        <v>0</v>
      </c>
      <c r="N244" s="85">
        <v>600</v>
      </c>
      <c r="O244" s="85">
        <v>600</v>
      </c>
      <c r="P244" s="85">
        <v>600</v>
      </c>
    </row>
    <row r="245" spans="1:16" x14ac:dyDescent="0.2">
      <c r="A245" s="196"/>
      <c r="B245" s="198" t="s">
        <v>196</v>
      </c>
      <c r="C245" s="198" t="s">
        <v>284</v>
      </c>
      <c r="D245" s="199" t="s">
        <v>50</v>
      </c>
      <c r="E245" s="198"/>
      <c r="F245" s="198"/>
      <c r="G245" s="200" t="s">
        <v>285</v>
      </c>
      <c r="H245" s="201"/>
      <c r="I245" s="85">
        <v>631.21</v>
      </c>
      <c r="J245" s="262">
        <v>246.96</v>
      </c>
      <c r="K245" s="85">
        <v>250</v>
      </c>
      <c r="L245" s="85">
        <v>250</v>
      </c>
      <c r="M245" s="85">
        <v>450</v>
      </c>
      <c r="N245" s="85">
        <v>250</v>
      </c>
      <c r="O245" s="85">
        <v>250</v>
      </c>
      <c r="P245" s="85">
        <v>250</v>
      </c>
    </row>
    <row r="246" spans="1:16" x14ac:dyDescent="0.2">
      <c r="A246" s="196"/>
      <c r="B246" s="198" t="s">
        <v>196</v>
      </c>
      <c r="C246" s="198" t="s">
        <v>179</v>
      </c>
      <c r="D246" s="199" t="s">
        <v>50</v>
      </c>
      <c r="E246" s="198"/>
      <c r="F246" s="198"/>
      <c r="G246" s="200" t="s">
        <v>211</v>
      </c>
      <c r="H246" s="201"/>
      <c r="I246" s="85">
        <v>3518.84</v>
      </c>
      <c r="J246" s="262">
        <v>1000</v>
      </c>
      <c r="K246" s="85">
        <v>1000</v>
      </c>
      <c r="L246" s="85">
        <v>1000</v>
      </c>
      <c r="M246" s="85">
        <v>10369.68</v>
      </c>
      <c r="N246" s="85">
        <v>1000</v>
      </c>
      <c r="O246" s="85">
        <v>1000</v>
      </c>
      <c r="P246" s="85">
        <v>1000</v>
      </c>
    </row>
    <row r="247" spans="1:16" x14ac:dyDescent="0.2">
      <c r="A247" s="196"/>
      <c r="B247" s="198" t="s">
        <v>196</v>
      </c>
      <c r="C247" s="198" t="s">
        <v>292</v>
      </c>
      <c r="D247" s="199" t="s">
        <v>50</v>
      </c>
      <c r="E247" s="198"/>
      <c r="F247" s="198"/>
      <c r="G247" s="206" t="s">
        <v>21</v>
      </c>
      <c r="H247" s="207"/>
      <c r="I247" s="85">
        <v>0</v>
      </c>
      <c r="J247" s="262">
        <v>19</v>
      </c>
      <c r="K247" s="85">
        <v>50</v>
      </c>
      <c r="L247" s="85">
        <v>50</v>
      </c>
      <c r="M247" s="85">
        <v>72</v>
      </c>
      <c r="N247" s="85">
        <v>50</v>
      </c>
      <c r="O247" s="85">
        <v>50</v>
      </c>
      <c r="P247" s="85">
        <v>50</v>
      </c>
    </row>
    <row r="248" spans="1:16" x14ac:dyDescent="0.2">
      <c r="A248" s="196"/>
      <c r="B248" s="198" t="s">
        <v>196</v>
      </c>
      <c r="C248" s="198" t="s">
        <v>293</v>
      </c>
      <c r="D248" s="199" t="s">
        <v>50</v>
      </c>
      <c r="E248" s="198"/>
      <c r="F248" s="198"/>
      <c r="G248" s="206" t="s">
        <v>140</v>
      </c>
      <c r="H248" s="207"/>
      <c r="I248" s="85">
        <v>0</v>
      </c>
      <c r="J248" s="262">
        <v>645</v>
      </c>
      <c r="K248" s="85">
        <v>650</v>
      </c>
      <c r="L248" s="85">
        <v>650</v>
      </c>
      <c r="M248" s="85">
        <v>0</v>
      </c>
      <c r="N248" s="85">
        <v>650</v>
      </c>
      <c r="O248" s="85">
        <v>650</v>
      </c>
      <c r="P248" s="85">
        <v>650</v>
      </c>
    </row>
    <row r="249" spans="1:16" x14ac:dyDescent="0.2">
      <c r="A249" s="196"/>
      <c r="B249" s="198" t="s">
        <v>196</v>
      </c>
      <c r="C249" s="198" t="s">
        <v>166</v>
      </c>
      <c r="D249" s="199" t="s">
        <v>50</v>
      </c>
      <c r="E249" s="198"/>
      <c r="F249" s="198" t="s">
        <v>144</v>
      </c>
      <c r="G249" s="200" t="s">
        <v>23</v>
      </c>
      <c r="H249" s="201"/>
      <c r="I249" s="85">
        <v>0</v>
      </c>
      <c r="J249" s="262">
        <v>56.11</v>
      </c>
      <c r="K249" s="85">
        <v>100</v>
      </c>
      <c r="L249" s="85">
        <v>100</v>
      </c>
      <c r="M249" s="85">
        <v>20</v>
      </c>
      <c r="N249" s="85">
        <v>100</v>
      </c>
      <c r="O249" s="85">
        <v>100</v>
      </c>
      <c r="P249" s="85">
        <v>100</v>
      </c>
    </row>
    <row r="250" spans="1:16" x14ac:dyDescent="0.2">
      <c r="A250" s="196"/>
      <c r="B250" s="198" t="s">
        <v>196</v>
      </c>
      <c r="C250" s="198" t="s">
        <v>166</v>
      </c>
      <c r="D250" s="199" t="s">
        <v>50</v>
      </c>
      <c r="E250" s="198"/>
      <c r="F250" s="198" t="s">
        <v>213</v>
      </c>
      <c r="G250" s="200" t="s">
        <v>214</v>
      </c>
      <c r="H250" s="201"/>
      <c r="I250" s="85">
        <v>0</v>
      </c>
      <c r="J250" s="262">
        <v>30</v>
      </c>
      <c r="K250" s="85">
        <v>100</v>
      </c>
      <c r="L250" s="85">
        <v>100</v>
      </c>
      <c r="M250" s="85">
        <v>30.64</v>
      </c>
      <c r="N250" s="85">
        <v>100</v>
      </c>
      <c r="O250" s="85">
        <v>100</v>
      </c>
      <c r="P250" s="85">
        <v>100</v>
      </c>
    </row>
    <row r="251" spans="1:16" x14ac:dyDescent="0.2">
      <c r="A251" s="196"/>
      <c r="B251" s="198" t="s">
        <v>196</v>
      </c>
      <c r="C251" s="198" t="s">
        <v>166</v>
      </c>
      <c r="D251" s="199" t="s">
        <v>210</v>
      </c>
      <c r="E251" s="198"/>
      <c r="F251" s="198" t="s">
        <v>208</v>
      </c>
      <c r="G251" s="206" t="s">
        <v>23</v>
      </c>
      <c r="H251" s="207"/>
      <c r="I251" s="85">
        <v>0</v>
      </c>
      <c r="J251" s="262">
        <v>80</v>
      </c>
      <c r="K251" s="85">
        <v>500</v>
      </c>
      <c r="L251" s="85">
        <v>500</v>
      </c>
      <c r="M251" s="85">
        <v>0</v>
      </c>
      <c r="N251" s="85">
        <v>500</v>
      </c>
      <c r="O251" s="85">
        <v>500</v>
      </c>
      <c r="P251" s="85">
        <v>500</v>
      </c>
    </row>
    <row r="252" spans="1:16" x14ac:dyDescent="0.2">
      <c r="A252" s="196"/>
      <c r="B252" s="198" t="s">
        <v>196</v>
      </c>
      <c r="C252" s="198" t="s">
        <v>110</v>
      </c>
      <c r="D252" s="199" t="s">
        <v>50</v>
      </c>
      <c r="E252" s="198"/>
      <c r="F252" s="198"/>
      <c r="G252" s="200" t="s">
        <v>26</v>
      </c>
      <c r="H252" s="201"/>
      <c r="I252" s="85">
        <v>1542.12</v>
      </c>
      <c r="J252" s="262">
        <v>2278.4</v>
      </c>
      <c r="K252" s="85">
        <v>3372</v>
      </c>
      <c r="L252" s="85">
        <v>3372</v>
      </c>
      <c r="M252" s="85">
        <v>1498.42</v>
      </c>
      <c r="N252" s="85">
        <v>3000</v>
      </c>
      <c r="O252" s="85">
        <v>3000</v>
      </c>
      <c r="P252" s="85">
        <v>3000</v>
      </c>
    </row>
    <row r="253" spans="1:16" x14ac:dyDescent="0.2">
      <c r="A253" s="196"/>
      <c r="B253" s="198" t="s">
        <v>196</v>
      </c>
      <c r="C253" s="198" t="s">
        <v>215</v>
      </c>
      <c r="D253" s="199" t="s">
        <v>101</v>
      </c>
      <c r="E253" s="198"/>
      <c r="F253" s="198" t="s">
        <v>283</v>
      </c>
      <c r="G253" s="322" t="s">
        <v>27</v>
      </c>
      <c r="H253" s="323"/>
      <c r="I253" s="85">
        <v>30.38</v>
      </c>
      <c r="J253" s="262">
        <v>0</v>
      </c>
      <c r="K253" s="85">
        <v>0</v>
      </c>
      <c r="L253" s="85">
        <v>0</v>
      </c>
      <c r="M253" s="85">
        <v>0</v>
      </c>
      <c r="N253" s="85">
        <v>0</v>
      </c>
      <c r="O253" s="85">
        <v>0</v>
      </c>
      <c r="P253" s="85">
        <v>0</v>
      </c>
    </row>
    <row r="254" spans="1:16" x14ac:dyDescent="0.2">
      <c r="A254" s="196"/>
      <c r="B254" s="198" t="s">
        <v>196</v>
      </c>
      <c r="C254" s="198" t="s">
        <v>215</v>
      </c>
      <c r="D254" s="199" t="s">
        <v>50</v>
      </c>
      <c r="E254" s="198"/>
      <c r="F254" s="198"/>
      <c r="G254" s="322" t="s">
        <v>27</v>
      </c>
      <c r="H254" s="323"/>
      <c r="I254" s="85">
        <v>560.74</v>
      </c>
      <c r="J254" s="262">
        <v>1481.77</v>
      </c>
      <c r="K254" s="85">
        <v>1142</v>
      </c>
      <c r="L254" s="85">
        <v>1142</v>
      </c>
      <c r="M254" s="85">
        <v>887.34</v>
      </c>
      <c r="N254" s="85">
        <v>1000</v>
      </c>
      <c r="O254" s="85">
        <v>1000</v>
      </c>
      <c r="P254" s="85">
        <v>1000</v>
      </c>
    </row>
    <row r="255" spans="1:16" x14ac:dyDescent="0.2">
      <c r="A255" s="302" t="s">
        <v>79</v>
      </c>
      <c r="B255" s="302"/>
      <c r="C255" s="302"/>
      <c r="D255" s="302"/>
      <c r="E255" s="302"/>
      <c r="F255" s="302"/>
      <c r="G255" s="302"/>
      <c r="H255" s="302"/>
      <c r="I255" s="52">
        <f>SUM(I256:I257)</f>
        <v>5499.6</v>
      </c>
      <c r="J255" s="52">
        <f t="shared" ref="J255:P255" si="63">SUM(J256:J257)</f>
        <v>0</v>
      </c>
      <c r="K255" s="52">
        <f t="shared" si="63"/>
        <v>6350</v>
      </c>
      <c r="L255" s="52">
        <f t="shared" si="63"/>
        <v>6350</v>
      </c>
      <c r="M255" s="52">
        <f t="shared" si="63"/>
        <v>3338.4</v>
      </c>
      <c r="N255" s="52">
        <f t="shared" si="63"/>
        <v>6350</v>
      </c>
      <c r="O255" s="52">
        <f t="shared" si="63"/>
        <v>6350</v>
      </c>
      <c r="P255" s="52">
        <f t="shared" si="63"/>
        <v>6350</v>
      </c>
    </row>
    <row r="256" spans="1:16" x14ac:dyDescent="0.2">
      <c r="A256" s="196"/>
      <c r="B256" s="198" t="s">
        <v>60</v>
      </c>
      <c r="C256" s="198" t="s">
        <v>250</v>
      </c>
      <c r="D256" s="199" t="s">
        <v>55</v>
      </c>
      <c r="E256" s="198"/>
      <c r="F256" s="198" t="s">
        <v>253</v>
      </c>
      <c r="G256" s="200" t="s">
        <v>251</v>
      </c>
      <c r="H256" s="201"/>
      <c r="I256" s="85">
        <v>1250</v>
      </c>
      <c r="J256" s="85">
        <v>0</v>
      </c>
      <c r="K256" s="85">
        <v>6350</v>
      </c>
      <c r="L256" s="85">
        <v>6350</v>
      </c>
      <c r="M256" s="85">
        <v>3338.4</v>
      </c>
      <c r="N256" s="85">
        <v>6350</v>
      </c>
      <c r="O256" s="85">
        <v>6350</v>
      </c>
      <c r="P256" s="85">
        <v>6350</v>
      </c>
    </row>
    <row r="257" spans="1:16" x14ac:dyDescent="0.2">
      <c r="A257" s="196"/>
      <c r="B257" s="198" t="s">
        <v>60</v>
      </c>
      <c r="C257" s="198" t="s">
        <v>250</v>
      </c>
      <c r="D257" s="199" t="s">
        <v>55</v>
      </c>
      <c r="E257" s="198"/>
      <c r="F257" s="198" t="s">
        <v>252</v>
      </c>
      <c r="G257" s="200" t="s">
        <v>254</v>
      </c>
      <c r="H257" s="201"/>
      <c r="I257" s="85">
        <v>4249.6000000000004</v>
      </c>
      <c r="J257" s="85">
        <v>0</v>
      </c>
      <c r="K257" s="85">
        <v>0</v>
      </c>
      <c r="L257" s="85">
        <v>0</v>
      </c>
      <c r="M257" s="85">
        <v>0</v>
      </c>
      <c r="N257" s="85">
        <v>0</v>
      </c>
      <c r="O257" s="85">
        <v>0</v>
      </c>
      <c r="P257" s="85">
        <v>0</v>
      </c>
    </row>
    <row r="258" spans="1:16" x14ac:dyDescent="0.2">
      <c r="A258" s="328" t="s">
        <v>216</v>
      </c>
      <c r="B258" s="328"/>
      <c r="C258" s="328"/>
      <c r="D258" s="328"/>
      <c r="E258" s="328"/>
      <c r="F258" s="328"/>
      <c r="G258" s="328"/>
      <c r="H258" s="328"/>
      <c r="I258" s="62">
        <f>I259</f>
        <v>32290.500000000004</v>
      </c>
      <c r="J258" s="62">
        <f t="shared" ref="J258:P258" si="64">J259</f>
        <v>52719.969999999994</v>
      </c>
      <c r="K258" s="62">
        <f t="shared" si="64"/>
        <v>47938</v>
      </c>
      <c r="L258" s="62">
        <f t="shared" si="64"/>
        <v>47938</v>
      </c>
      <c r="M258" s="62">
        <f t="shared" si="64"/>
        <v>44975.109999999993</v>
      </c>
      <c r="N258" s="62">
        <f t="shared" si="64"/>
        <v>42980</v>
      </c>
      <c r="O258" s="62">
        <f t="shared" si="64"/>
        <v>42980</v>
      </c>
      <c r="P258" s="62">
        <f t="shared" si="64"/>
        <v>42980</v>
      </c>
    </row>
    <row r="259" spans="1:16" ht="21" customHeight="1" x14ac:dyDescent="0.2">
      <c r="A259" s="315" t="s">
        <v>65</v>
      </c>
      <c r="B259" s="315"/>
      <c r="C259" s="315"/>
      <c r="D259" s="315"/>
      <c r="E259" s="315"/>
      <c r="F259" s="315"/>
      <c r="G259" s="315"/>
      <c r="H259" s="315"/>
      <c r="I259" s="66">
        <f>I260+I264+I273</f>
        <v>32290.500000000004</v>
      </c>
      <c r="J259" s="66">
        <f t="shared" ref="J259:P259" si="65">J260+J264+J273</f>
        <v>52719.969999999994</v>
      </c>
      <c r="K259" s="66">
        <f t="shared" si="65"/>
        <v>47938</v>
      </c>
      <c r="L259" s="66">
        <f t="shared" si="65"/>
        <v>47938</v>
      </c>
      <c r="M259" s="66">
        <f t="shared" si="65"/>
        <v>44975.109999999993</v>
      </c>
      <c r="N259" s="66">
        <f t="shared" si="65"/>
        <v>42980</v>
      </c>
      <c r="O259" s="66">
        <f t="shared" si="65"/>
        <v>42980</v>
      </c>
      <c r="P259" s="66">
        <f t="shared" si="65"/>
        <v>42980</v>
      </c>
    </row>
    <row r="260" spans="1:16" x14ac:dyDescent="0.2">
      <c r="A260" s="302" t="s">
        <v>66</v>
      </c>
      <c r="B260" s="302"/>
      <c r="C260" s="302"/>
      <c r="D260" s="302"/>
      <c r="E260" s="302"/>
      <c r="F260" s="302"/>
      <c r="G260" s="302"/>
      <c r="H260" s="302"/>
      <c r="I260" s="67">
        <f>SUM(I261:I263)</f>
        <v>19031.350000000002</v>
      </c>
      <c r="J260" s="67">
        <f t="shared" ref="J260:P260" si="66">SUM(J261:J263)</f>
        <v>31771.059999999998</v>
      </c>
      <c r="K260" s="67">
        <f t="shared" si="66"/>
        <v>29614</v>
      </c>
      <c r="L260" s="67">
        <f t="shared" si="66"/>
        <v>29614</v>
      </c>
      <c r="M260" s="67">
        <f t="shared" si="66"/>
        <v>29266.719999999998</v>
      </c>
      <c r="N260" s="67">
        <f t="shared" si="66"/>
        <v>25700</v>
      </c>
      <c r="O260" s="67">
        <f t="shared" si="66"/>
        <v>25700</v>
      </c>
      <c r="P260" s="67">
        <f t="shared" si="66"/>
        <v>25700</v>
      </c>
    </row>
    <row r="261" spans="1:16" x14ac:dyDescent="0.2">
      <c r="A261" s="54"/>
      <c r="B261" s="38" t="s">
        <v>64</v>
      </c>
      <c r="C261" s="54">
        <v>611</v>
      </c>
      <c r="D261" s="54">
        <v>41</v>
      </c>
      <c r="E261" s="90"/>
      <c r="F261" s="90"/>
      <c r="G261" s="291" t="s">
        <v>53</v>
      </c>
      <c r="H261" s="291"/>
      <c r="I261" s="24">
        <v>15695.91</v>
      </c>
      <c r="J261" s="24">
        <v>25451.05</v>
      </c>
      <c r="K261" s="23">
        <v>21830</v>
      </c>
      <c r="L261" s="23">
        <v>21830</v>
      </c>
      <c r="M261" s="23">
        <v>23506.67</v>
      </c>
      <c r="N261" s="23">
        <v>20000</v>
      </c>
      <c r="O261" s="23">
        <v>20000</v>
      </c>
      <c r="P261" s="23">
        <v>20000</v>
      </c>
    </row>
    <row r="262" spans="1:16" x14ac:dyDescent="0.2">
      <c r="A262" s="160"/>
      <c r="B262" s="38" t="s">
        <v>64</v>
      </c>
      <c r="C262" s="160">
        <v>612001</v>
      </c>
      <c r="D262" s="160">
        <v>41</v>
      </c>
      <c r="E262" s="90"/>
      <c r="F262" s="90"/>
      <c r="G262" s="306" t="s">
        <v>7</v>
      </c>
      <c r="H262" s="307"/>
      <c r="I262" s="24">
        <v>2282.4899999999998</v>
      </c>
      <c r="J262" s="24">
        <v>3538.71</v>
      </c>
      <c r="K262" s="23">
        <v>4784</v>
      </c>
      <c r="L262" s="23">
        <v>4784</v>
      </c>
      <c r="M262" s="23">
        <v>4473.8</v>
      </c>
      <c r="N262" s="23">
        <v>4200</v>
      </c>
      <c r="O262" s="23">
        <v>4200</v>
      </c>
      <c r="P262" s="23">
        <v>4200</v>
      </c>
    </row>
    <row r="263" spans="1:16" x14ac:dyDescent="0.2">
      <c r="A263" s="160"/>
      <c r="B263" s="38" t="s">
        <v>64</v>
      </c>
      <c r="C263" s="160">
        <v>614</v>
      </c>
      <c r="D263" s="160">
        <v>41</v>
      </c>
      <c r="E263" s="90"/>
      <c r="F263" s="90"/>
      <c r="G263" s="306" t="s">
        <v>56</v>
      </c>
      <c r="H263" s="307"/>
      <c r="I263" s="24">
        <v>1052.95</v>
      </c>
      <c r="J263" s="24">
        <v>2781.3</v>
      </c>
      <c r="K263" s="23">
        <v>3000</v>
      </c>
      <c r="L263" s="23">
        <v>3000</v>
      </c>
      <c r="M263" s="23">
        <v>1286.25</v>
      </c>
      <c r="N263" s="23">
        <v>1500</v>
      </c>
      <c r="O263" s="23">
        <v>1500</v>
      </c>
      <c r="P263" s="23">
        <v>1500</v>
      </c>
    </row>
    <row r="264" spans="1:16" x14ac:dyDescent="0.2">
      <c r="A264" s="302" t="s">
        <v>68</v>
      </c>
      <c r="B264" s="302"/>
      <c r="C264" s="302"/>
      <c r="D264" s="302"/>
      <c r="E264" s="302"/>
      <c r="F264" s="302"/>
      <c r="G264" s="302"/>
      <c r="H264" s="302"/>
      <c r="I264" s="49">
        <f>SUM(I265:I272)</f>
        <v>6145.29</v>
      </c>
      <c r="J264" s="49">
        <f t="shared" ref="J264:P264" si="67">SUM(J265:J272)</f>
        <v>10745.84</v>
      </c>
      <c r="K264" s="49">
        <f t="shared" si="67"/>
        <v>10654</v>
      </c>
      <c r="L264" s="49">
        <f t="shared" si="67"/>
        <v>10654</v>
      </c>
      <c r="M264" s="49">
        <f t="shared" si="67"/>
        <v>9437.65</v>
      </c>
      <c r="N264" s="49">
        <f t="shared" si="67"/>
        <v>9610</v>
      </c>
      <c r="O264" s="49">
        <f t="shared" si="67"/>
        <v>9610</v>
      </c>
      <c r="P264" s="49">
        <f t="shared" si="67"/>
        <v>9610</v>
      </c>
    </row>
    <row r="265" spans="1:16" x14ac:dyDescent="0.2">
      <c r="A265" s="160"/>
      <c r="B265" s="38" t="s">
        <v>64</v>
      </c>
      <c r="C265" s="160">
        <v>621</v>
      </c>
      <c r="D265" s="160">
        <v>41</v>
      </c>
      <c r="E265" s="90"/>
      <c r="F265" s="90"/>
      <c r="G265" s="306" t="s">
        <v>70</v>
      </c>
      <c r="H265" s="307"/>
      <c r="I265" s="24">
        <v>672.07</v>
      </c>
      <c r="J265" s="24">
        <v>1715.81</v>
      </c>
      <c r="K265" s="23">
        <v>1921</v>
      </c>
      <c r="L265" s="23">
        <v>1921</v>
      </c>
      <c r="M265" s="23">
        <v>1218.8699999999999</v>
      </c>
      <c r="N265" s="23">
        <v>1300</v>
      </c>
      <c r="O265" s="23">
        <v>1300</v>
      </c>
      <c r="P265" s="23">
        <v>1300</v>
      </c>
    </row>
    <row r="266" spans="1:16" x14ac:dyDescent="0.2">
      <c r="A266" s="160"/>
      <c r="B266" s="38" t="s">
        <v>64</v>
      </c>
      <c r="C266" s="160">
        <v>623</v>
      </c>
      <c r="D266" s="160">
        <v>41</v>
      </c>
      <c r="E266" s="90"/>
      <c r="F266" s="90"/>
      <c r="G266" s="306" t="s">
        <v>201</v>
      </c>
      <c r="H266" s="307"/>
      <c r="I266" s="24">
        <v>762.73</v>
      </c>
      <c r="J266" s="24">
        <v>1325.09</v>
      </c>
      <c r="K266" s="23">
        <v>1340</v>
      </c>
      <c r="L266" s="23">
        <v>1340</v>
      </c>
      <c r="M266" s="23">
        <v>1179.1600000000001</v>
      </c>
      <c r="N266" s="23">
        <v>1300</v>
      </c>
      <c r="O266" s="23">
        <v>1300</v>
      </c>
      <c r="P266" s="23">
        <v>1300</v>
      </c>
    </row>
    <row r="267" spans="1:16" x14ac:dyDescent="0.2">
      <c r="A267" s="160"/>
      <c r="B267" s="38" t="s">
        <v>64</v>
      </c>
      <c r="C267" s="160">
        <v>625001</v>
      </c>
      <c r="D267" s="160">
        <v>41</v>
      </c>
      <c r="E267" s="90"/>
      <c r="F267" s="90"/>
      <c r="G267" s="306" t="s">
        <v>31</v>
      </c>
      <c r="H267" s="307"/>
      <c r="I267" s="24">
        <v>235.89</v>
      </c>
      <c r="J267" s="24">
        <v>432.25</v>
      </c>
      <c r="K267" s="23">
        <v>415</v>
      </c>
      <c r="L267" s="23">
        <v>415</v>
      </c>
      <c r="M267" s="23">
        <v>394.95</v>
      </c>
      <c r="N267" s="23">
        <v>400</v>
      </c>
      <c r="O267" s="23">
        <v>400</v>
      </c>
      <c r="P267" s="23">
        <v>400</v>
      </c>
    </row>
    <row r="268" spans="1:16" x14ac:dyDescent="0.2">
      <c r="A268" s="160"/>
      <c r="B268" s="38" t="s">
        <v>64</v>
      </c>
      <c r="C268" s="160">
        <v>625002</v>
      </c>
      <c r="D268" s="160">
        <v>41</v>
      </c>
      <c r="E268" s="90"/>
      <c r="F268" s="90"/>
      <c r="G268" s="306" t="s">
        <v>32</v>
      </c>
      <c r="H268" s="307"/>
      <c r="I268" s="24">
        <v>2673.58</v>
      </c>
      <c r="J268" s="24">
        <v>4323.8</v>
      </c>
      <c r="K268" s="23">
        <v>4146</v>
      </c>
      <c r="L268" s="23">
        <v>4146</v>
      </c>
      <c r="M268" s="23">
        <v>3950.47</v>
      </c>
      <c r="N268" s="23">
        <v>4000</v>
      </c>
      <c r="O268" s="23">
        <v>4000</v>
      </c>
      <c r="P268" s="23">
        <v>4000</v>
      </c>
    </row>
    <row r="269" spans="1:16" x14ac:dyDescent="0.2">
      <c r="A269" s="160"/>
      <c r="B269" s="38" t="s">
        <v>64</v>
      </c>
      <c r="C269" s="160">
        <v>625003</v>
      </c>
      <c r="D269" s="160">
        <v>41</v>
      </c>
      <c r="E269" s="90"/>
      <c r="F269" s="90"/>
      <c r="G269" s="306" t="s">
        <v>33</v>
      </c>
      <c r="H269" s="307"/>
      <c r="I269" s="24">
        <v>152.66999999999999</v>
      </c>
      <c r="J269" s="24">
        <v>246.95</v>
      </c>
      <c r="K269" s="23">
        <v>237</v>
      </c>
      <c r="L269" s="23">
        <v>237</v>
      </c>
      <c r="M269" s="23">
        <v>225.58</v>
      </c>
      <c r="N269" s="23">
        <v>250</v>
      </c>
      <c r="O269" s="23">
        <v>250</v>
      </c>
      <c r="P269" s="23">
        <v>250</v>
      </c>
    </row>
    <row r="270" spans="1:16" x14ac:dyDescent="0.2">
      <c r="A270" s="160"/>
      <c r="B270" s="38" t="s">
        <v>64</v>
      </c>
      <c r="C270" s="160">
        <v>625004</v>
      </c>
      <c r="D270" s="160">
        <v>41</v>
      </c>
      <c r="E270" s="90"/>
      <c r="F270" s="90"/>
      <c r="G270" s="306" t="s">
        <v>34</v>
      </c>
      <c r="H270" s="307"/>
      <c r="I270" s="24">
        <v>572.82000000000005</v>
      </c>
      <c r="J270" s="24">
        <v>926.41</v>
      </c>
      <c r="K270" s="23">
        <v>890</v>
      </c>
      <c r="L270" s="23">
        <v>890</v>
      </c>
      <c r="M270" s="23">
        <v>846.4</v>
      </c>
      <c r="N270" s="23">
        <v>800</v>
      </c>
      <c r="O270" s="23">
        <v>800</v>
      </c>
      <c r="P270" s="23">
        <v>800</v>
      </c>
    </row>
    <row r="271" spans="1:16" x14ac:dyDescent="0.2">
      <c r="A271" s="160"/>
      <c r="B271" s="38" t="s">
        <v>64</v>
      </c>
      <c r="C271" s="160">
        <v>625005</v>
      </c>
      <c r="D271" s="160">
        <v>41</v>
      </c>
      <c r="E271" s="90"/>
      <c r="F271" s="90"/>
      <c r="G271" s="306" t="s">
        <v>35</v>
      </c>
      <c r="H271" s="307"/>
      <c r="I271" s="24">
        <v>168.5</v>
      </c>
      <c r="J271" s="24">
        <v>308.67</v>
      </c>
      <c r="K271" s="23">
        <v>297</v>
      </c>
      <c r="L271" s="23">
        <v>297</v>
      </c>
      <c r="M271" s="23">
        <v>282.06</v>
      </c>
      <c r="N271" s="23">
        <v>260</v>
      </c>
      <c r="O271" s="23">
        <v>260</v>
      </c>
      <c r="P271" s="23">
        <v>260</v>
      </c>
    </row>
    <row r="272" spans="1:16" x14ac:dyDescent="0.2">
      <c r="A272" s="160"/>
      <c r="B272" s="38" t="s">
        <v>64</v>
      </c>
      <c r="C272" s="160">
        <v>625007</v>
      </c>
      <c r="D272" s="160">
        <v>41</v>
      </c>
      <c r="E272" s="90"/>
      <c r="F272" s="90"/>
      <c r="G272" s="306" t="s">
        <v>104</v>
      </c>
      <c r="H272" s="307"/>
      <c r="I272" s="24">
        <v>907.03</v>
      </c>
      <c r="J272" s="24">
        <v>1466.86</v>
      </c>
      <c r="K272" s="23">
        <v>1408</v>
      </c>
      <c r="L272" s="23">
        <v>1408</v>
      </c>
      <c r="M272" s="23">
        <v>1340.16</v>
      </c>
      <c r="N272" s="23">
        <v>1300</v>
      </c>
      <c r="O272" s="23">
        <v>1300</v>
      </c>
      <c r="P272" s="23">
        <v>1300</v>
      </c>
    </row>
    <row r="273" spans="1:16" x14ac:dyDescent="0.2">
      <c r="A273" s="317" t="s">
        <v>69</v>
      </c>
      <c r="B273" s="318"/>
      <c r="C273" s="318"/>
      <c r="D273" s="318"/>
      <c r="E273" s="318"/>
      <c r="F273" s="318"/>
      <c r="G273" s="318"/>
      <c r="H273" s="319"/>
      <c r="I273" s="49">
        <f t="shared" ref="I273:P273" si="68">SUM(I274:I279)</f>
        <v>7113.86</v>
      </c>
      <c r="J273" s="49">
        <f t="shared" si="68"/>
        <v>10203.07</v>
      </c>
      <c r="K273" s="49">
        <f t="shared" si="68"/>
        <v>7670</v>
      </c>
      <c r="L273" s="49">
        <f t="shared" si="68"/>
        <v>7670</v>
      </c>
      <c r="M273" s="49">
        <f t="shared" si="68"/>
        <v>6270.74</v>
      </c>
      <c r="N273" s="49">
        <f t="shared" si="68"/>
        <v>7670</v>
      </c>
      <c r="O273" s="49">
        <f t="shared" si="68"/>
        <v>7670</v>
      </c>
      <c r="P273" s="49">
        <f t="shared" si="68"/>
        <v>7670</v>
      </c>
    </row>
    <row r="274" spans="1:16" x14ac:dyDescent="0.2">
      <c r="A274" s="236"/>
      <c r="B274" s="46" t="s">
        <v>64</v>
      </c>
      <c r="C274" s="236">
        <v>633004</v>
      </c>
      <c r="D274" s="236">
        <v>41</v>
      </c>
      <c r="E274" s="236"/>
      <c r="F274" s="236"/>
      <c r="G274" s="293" t="s">
        <v>75</v>
      </c>
      <c r="H274" s="294"/>
      <c r="I274" s="31">
        <v>0</v>
      </c>
      <c r="J274" s="24">
        <v>1532.8</v>
      </c>
      <c r="K274" s="30">
        <v>1600</v>
      </c>
      <c r="L274" s="30">
        <v>1600</v>
      </c>
      <c r="M274" s="30">
        <v>0</v>
      </c>
      <c r="N274" s="30">
        <v>1600</v>
      </c>
      <c r="O274" s="31">
        <v>1600</v>
      </c>
      <c r="P274" s="31">
        <v>1600</v>
      </c>
    </row>
    <row r="275" spans="1:16" x14ac:dyDescent="0.2">
      <c r="A275" s="236"/>
      <c r="B275" s="46" t="s">
        <v>64</v>
      </c>
      <c r="C275" s="236">
        <v>633006</v>
      </c>
      <c r="D275" s="236">
        <v>41</v>
      </c>
      <c r="E275" s="236"/>
      <c r="F275" s="236"/>
      <c r="G275" s="220" t="s">
        <v>12</v>
      </c>
      <c r="H275" s="221"/>
      <c r="I275" s="31">
        <v>0</v>
      </c>
      <c r="J275" s="24">
        <v>188</v>
      </c>
      <c r="K275" s="30">
        <v>200</v>
      </c>
      <c r="L275" s="30">
        <v>200</v>
      </c>
      <c r="M275" s="30">
        <v>140.46</v>
      </c>
      <c r="N275" s="30">
        <v>200</v>
      </c>
      <c r="O275" s="31">
        <v>200</v>
      </c>
      <c r="P275" s="31">
        <v>200</v>
      </c>
    </row>
    <row r="276" spans="1:16" x14ac:dyDescent="0.2">
      <c r="A276" s="160"/>
      <c r="B276" s="38" t="s">
        <v>64</v>
      </c>
      <c r="C276" s="160">
        <v>633011</v>
      </c>
      <c r="D276" s="160">
        <v>72</v>
      </c>
      <c r="E276" s="90"/>
      <c r="F276" s="90"/>
      <c r="G276" s="306" t="s">
        <v>59</v>
      </c>
      <c r="H276" s="307"/>
      <c r="I276" s="24">
        <v>6956.15</v>
      </c>
      <c r="J276" s="24">
        <v>8055.43</v>
      </c>
      <c r="K276" s="30">
        <v>5000</v>
      </c>
      <c r="L276" s="30">
        <v>5000</v>
      </c>
      <c r="M276" s="30">
        <v>5732.34</v>
      </c>
      <c r="N276" s="30">
        <v>5000</v>
      </c>
      <c r="O276" s="31">
        <v>5000</v>
      </c>
      <c r="P276" s="31">
        <v>5000</v>
      </c>
    </row>
    <row r="277" spans="1:16" x14ac:dyDescent="0.2">
      <c r="A277" s="224"/>
      <c r="B277" s="38" t="s">
        <v>64</v>
      </c>
      <c r="C277" s="224">
        <v>637001</v>
      </c>
      <c r="D277" s="224">
        <v>41</v>
      </c>
      <c r="E277" s="90"/>
      <c r="F277" s="90"/>
      <c r="G277" s="202" t="s">
        <v>140</v>
      </c>
      <c r="H277" s="203"/>
      <c r="I277" s="24">
        <v>0</v>
      </c>
      <c r="J277" s="24">
        <v>30</v>
      </c>
      <c r="K277" s="23">
        <v>100</v>
      </c>
      <c r="L277" s="23">
        <v>100</v>
      </c>
      <c r="M277" s="23">
        <v>0</v>
      </c>
      <c r="N277" s="23">
        <v>100</v>
      </c>
      <c r="O277" s="24">
        <v>100</v>
      </c>
      <c r="P277" s="24">
        <v>100</v>
      </c>
    </row>
    <row r="278" spans="1:16" x14ac:dyDescent="0.2">
      <c r="A278" s="224"/>
      <c r="B278" s="38" t="s">
        <v>64</v>
      </c>
      <c r="C278" s="224">
        <v>637004</v>
      </c>
      <c r="D278" s="224">
        <v>41</v>
      </c>
      <c r="E278" s="90"/>
      <c r="F278" s="90"/>
      <c r="G278" s="202" t="s">
        <v>187</v>
      </c>
      <c r="H278" s="203"/>
      <c r="I278" s="24">
        <v>0</v>
      </c>
      <c r="J278" s="24">
        <v>396.84</v>
      </c>
      <c r="K278" s="23">
        <v>450</v>
      </c>
      <c r="L278" s="23">
        <v>450</v>
      </c>
      <c r="M278" s="23">
        <v>128.4</v>
      </c>
      <c r="N278" s="23">
        <v>450</v>
      </c>
      <c r="O278" s="24">
        <v>450</v>
      </c>
      <c r="P278" s="24">
        <v>450</v>
      </c>
    </row>
    <row r="279" spans="1:16" x14ac:dyDescent="0.2">
      <c r="A279" s="183"/>
      <c r="B279" s="38" t="s">
        <v>64</v>
      </c>
      <c r="C279" s="183">
        <v>637016</v>
      </c>
      <c r="D279" s="183">
        <v>41</v>
      </c>
      <c r="E279" s="90"/>
      <c r="F279" s="90"/>
      <c r="G279" s="168" t="s">
        <v>27</v>
      </c>
      <c r="H279" s="169"/>
      <c r="I279" s="24">
        <v>157.71</v>
      </c>
      <c r="J279" s="24">
        <v>0</v>
      </c>
      <c r="K279" s="23">
        <v>320</v>
      </c>
      <c r="L279" s="23">
        <v>320</v>
      </c>
      <c r="M279" s="23">
        <v>269.54000000000002</v>
      </c>
      <c r="N279" s="23">
        <v>320</v>
      </c>
      <c r="O279" s="24">
        <v>320</v>
      </c>
      <c r="P279" s="24">
        <v>320</v>
      </c>
    </row>
    <row r="280" spans="1:16" x14ac:dyDescent="0.2">
      <c r="A280" s="328" t="s">
        <v>217</v>
      </c>
      <c r="B280" s="328"/>
      <c r="C280" s="328"/>
      <c r="D280" s="328"/>
      <c r="E280" s="328"/>
      <c r="F280" s="328"/>
      <c r="G280" s="328"/>
      <c r="H280" s="328"/>
      <c r="I280" s="62">
        <f t="shared" ref="I280:P282" si="69">SUM(I281)</f>
        <v>1680</v>
      </c>
      <c r="J280" s="62">
        <f t="shared" si="69"/>
        <v>1240</v>
      </c>
      <c r="K280" s="62">
        <f t="shared" si="69"/>
        <v>1240</v>
      </c>
      <c r="L280" s="62">
        <f t="shared" si="69"/>
        <v>1240</v>
      </c>
      <c r="M280" s="62">
        <f t="shared" si="69"/>
        <v>104</v>
      </c>
      <c r="N280" s="62">
        <f t="shared" si="69"/>
        <v>1240</v>
      </c>
      <c r="O280" s="62">
        <f t="shared" si="69"/>
        <v>1240</v>
      </c>
      <c r="P280" s="62">
        <f t="shared" si="69"/>
        <v>1240</v>
      </c>
    </row>
    <row r="281" spans="1:16" x14ac:dyDescent="0.2">
      <c r="A281" s="315" t="s">
        <v>65</v>
      </c>
      <c r="B281" s="315"/>
      <c r="C281" s="315"/>
      <c r="D281" s="315"/>
      <c r="E281" s="315"/>
      <c r="F281" s="315"/>
      <c r="G281" s="315"/>
      <c r="H281" s="315"/>
      <c r="I281" s="66">
        <f t="shared" si="69"/>
        <v>1680</v>
      </c>
      <c r="J281" s="66">
        <f t="shared" si="69"/>
        <v>1240</v>
      </c>
      <c r="K281" s="66">
        <f t="shared" si="69"/>
        <v>1240</v>
      </c>
      <c r="L281" s="66">
        <f t="shared" si="69"/>
        <v>1240</v>
      </c>
      <c r="M281" s="66">
        <f t="shared" si="69"/>
        <v>104</v>
      </c>
      <c r="N281" s="66">
        <f t="shared" si="69"/>
        <v>1240</v>
      </c>
      <c r="O281" s="66">
        <f t="shared" si="69"/>
        <v>1240</v>
      </c>
      <c r="P281" s="66">
        <f t="shared" si="69"/>
        <v>1240</v>
      </c>
    </row>
    <row r="282" spans="1:16" x14ac:dyDescent="0.2">
      <c r="A282" s="302" t="s">
        <v>79</v>
      </c>
      <c r="B282" s="302"/>
      <c r="C282" s="302"/>
      <c r="D282" s="302"/>
      <c r="E282" s="302"/>
      <c r="F282" s="302"/>
      <c r="G282" s="302"/>
      <c r="H282" s="302"/>
      <c r="I282" s="67">
        <f t="shared" si="69"/>
        <v>1680</v>
      </c>
      <c r="J282" s="67">
        <f t="shared" si="69"/>
        <v>1240</v>
      </c>
      <c r="K282" s="67">
        <f t="shared" si="69"/>
        <v>1240</v>
      </c>
      <c r="L282" s="67">
        <f t="shared" si="69"/>
        <v>1240</v>
      </c>
      <c r="M282" s="67">
        <f t="shared" si="69"/>
        <v>104</v>
      </c>
      <c r="N282" s="67">
        <f t="shared" si="69"/>
        <v>1240</v>
      </c>
      <c r="O282" s="67">
        <f t="shared" si="69"/>
        <v>1240</v>
      </c>
      <c r="P282" s="67">
        <f t="shared" si="69"/>
        <v>1240</v>
      </c>
    </row>
    <row r="283" spans="1:16" x14ac:dyDescent="0.2">
      <c r="A283" s="183"/>
      <c r="B283" s="38" t="s">
        <v>67</v>
      </c>
      <c r="C283" s="183">
        <v>641009</v>
      </c>
      <c r="D283" s="183">
        <v>41</v>
      </c>
      <c r="E283" s="90"/>
      <c r="F283" s="90"/>
      <c r="G283" s="306" t="s">
        <v>28</v>
      </c>
      <c r="H283" s="307"/>
      <c r="I283" s="24">
        <v>1680</v>
      </c>
      <c r="J283" s="24">
        <v>1240</v>
      </c>
      <c r="K283" s="23">
        <v>1240</v>
      </c>
      <c r="L283" s="23">
        <v>1240</v>
      </c>
      <c r="M283" s="24">
        <v>104</v>
      </c>
      <c r="N283" s="23">
        <v>1240</v>
      </c>
      <c r="O283" s="24">
        <v>1240</v>
      </c>
      <c r="P283" s="24">
        <v>1240</v>
      </c>
    </row>
    <row r="284" spans="1:16" x14ac:dyDescent="0.2">
      <c r="A284" s="328" t="s">
        <v>218</v>
      </c>
      <c r="B284" s="328"/>
      <c r="C284" s="328"/>
      <c r="D284" s="328"/>
      <c r="E284" s="328"/>
      <c r="F284" s="328"/>
      <c r="G284" s="328"/>
      <c r="H284" s="328"/>
      <c r="I284" s="62">
        <f>I285</f>
        <v>288808.08</v>
      </c>
      <c r="J284" s="62">
        <f t="shared" ref="J284:P284" si="70">J285</f>
        <v>463846.36000000004</v>
      </c>
      <c r="K284" s="62">
        <f t="shared" si="70"/>
        <v>539879</v>
      </c>
      <c r="L284" s="62">
        <f t="shared" si="70"/>
        <v>651553.61</v>
      </c>
      <c r="M284" s="62">
        <f t="shared" si="70"/>
        <v>615723.04</v>
      </c>
      <c r="N284" s="62">
        <f t="shared" si="70"/>
        <v>550299</v>
      </c>
      <c r="O284" s="62">
        <f t="shared" si="70"/>
        <v>520599</v>
      </c>
      <c r="P284" s="62">
        <f t="shared" si="70"/>
        <v>520599</v>
      </c>
    </row>
    <row r="285" spans="1:16" x14ac:dyDescent="0.2">
      <c r="A285" s="315" t="s">
        <v>65</v>
      </c>
      <c r="B285" s="315"/>
      <c r="C285" s="315"/>
      <c r="D285" s="315"/>
      <c r="E285" s="315"/>
      <c r="F285" s="315"/>
      <c r="G285" s="315"/>
      <c r="H285" s="315"/>
      <c r="I285" s="66">
        <f t="shared" ref="I285:P285" si="71">I286+I300+I323+I368</f>
        <v>288808.08</v>
      </c>
      <c r="J285" s="66">
        <f t="shared" si="71"/>
        <v>463846.36000000004</v>
      </c>
      <c r="K285" s="66">
        <f t="shared" si="71"/>
        <v>539879</v>
      </c>
      <c r="L285" s="66">
        <f t="shared" si="71"/>
        <v>651553.61</v>
      </c>
      <c r="M285" s="66">
        <f t="shared" si="71"/>
        <v>615723.04</v>
      </c>
      <c r="N285" s="66">
        <f t="shared" si="71"/>
        <v>550299</v>
      </c>
      <c r="O285" s="66">
        <f t="shared" si="71"/>
        <v>520599</v>
      </c>
      <c r="P285" s="66">
        <f t="shared" si="71"/>
        <v>520599</v>
      </c>
    </row>
    <row r="286" spans="1:16" x14ac:dyDescent="0.2">
      <c r="A286" s="302" t="s">
        <v>66</v>
      </c>
      <c r="B286" s="302"/>
      <c r="C286" s="302"/>
      <c r="D286" s="302"/>
      <c r="E286" s="302"/>
      <c r="F286" s="302"/>
      <c r="G286" s="302"/>
      <c r="H286" s="302"/>
      <c r="I286" s="67">
        <f t="shared" ref="I286:P286" si="72">SUM(I287:I299)</f>
        <v>134185.39000000001</v>
      </c>
      <c r="J286" s="67">
        <f t="shared" si="72"/>
        <v>216479.86000000002</v>
      </c>
      <c r="K286" s="67">
        <f t="shared" si="72"/>
        <v>301988</v>
      </c>
      <c r="L286" s="67">
        <f t="shared" si="72"/>
        <v>323675</v>
      </c>
      <c r="M286" s="67">
        <f t="shared" si="72"/>
        <v>320937.21000000002</v>
      </c>
      <c r="N286" s="67">
        <f t="shared" si="72"/>
        <v>348379</v>
      </c>
      <c r="O286" s="67">
        <f t="shared" si="72"/>
        <v>348379</v>
      </c>
      <c r="P286" s="67">
        <f t="shared" si="72"/>
        <v>348379</v>
      </c>
    </row>
    <row r="287" spans="1:16" x14ac:dyDescent="0.2">
      <c r="A287" s="183"/>
      <c r="B287" s="38" t="s">
        <v>295</v>
      </c>
      <c r="C287" s="183">
        <v>611</v>
      </c>
      <c r="D287" s="183">
        <v>111</v>
      </c>
      <c r="E287" s="90"/>
      <c r="F287" s="90" t="s">
        <v>219</v>
      </c>
      <c r="G287" s="312" t="s">
        <v>53</v>
      </c>
      <c r="H287" s="313"/>
      <c r="I287" s="24">
        <v>89622.3</v>
      </c>
      <c r="J287" s="24">
        <v>129541.94</v>
      </c>
      <c r="K287" s="23">
        <v>183681</v>
      </c>
      <c r="L287" s="23">
        <v>202000</v>
      </c>
      <c r="M287" s="23">
        <v>200354.37</v>
      </c>
      <c r="N287" s="23">
        <v>235337</v>
      </c>
      <c r="O287" s="23">
        <v>235337</v>
      </c>
      <c r="P287" s="23">
        <v>235337</v>
      </c>
    </row>
    <row r="288" spans="1:16" x14ac:dyDescent="0.2">
      <c r="A288" s="224"/>
      <c r="B288" s="38" t="s">
        <v>295</v>
      </c>
      <c r="C288" s="224">
        <v>611</v>
      </c>
      <c r="D288" s="224">
        <v>111</v>
      </c>
      <c r="E288" s="90"/>
      <c r="F288" s="90" t="s">
        <v>296</v>
      </c>
      <c r="G288" s="217" t="s">
        <v>53</v>
      </c>
      <c r="H288" s="218"/>
      <c r="I288" s="24">
        <v>0</v>
      </c>
      <c r="J288" s="24">
        <v>5075</v>
      </c>
      <c r="K288" s="23">
        <v>7398</v>
      </c>
      <c r="L288" s="23">
        <v>7398</v>
      </c>
      <c r="M288" s="23">
        <v>7252.91</v>
      </c>
      <c r="N288" s="23">
        <v>10992</v>
      </c>
      <c r="O288" s="23">
        <v>10992</v>
      </c>
      <c r="P288" s="23">
        <v>10992</v>
      </c>
    </row>
    <row r="289" spans="1:16" x14ac:dyDescent="0.2">
      <c r="A289" s="224"/>
      <c r="B289" s="38" t="s">
        <v>295</v>
      </c>
      <c r="C289" s="224">
        <v>611</v>
      </c>
      <c r="D289" s="224">
        <v>111</v>
      </c>
      <c r="E289" s="90"/>
      <c r="F289" s="90" t="s">
        <v>297</v>
      </c>
      <c r="G289" s="217" t="s">
        <v>320</v>
      </c>
      <c r="H289" s="218"/>
      <c r="I289" s="24">
        <v>0</v>
      </c>
      <c r="J289" s="24">
        <v>10318.299999999999</v>
      </c>
      <c r="K289" s="23">
        <v>8862</v>
      </c>
      <c r="L289" s="23">
        <v>7525</v>
      </c>
      <c r="M289" s="23">
        <v>7525.41</v>
      </c>
      <c r="N289" s="23">
        <v>11000</v>
      </c>
      <c r="O289" s="23">
        <v>11000</v>
      </c>
      <c r="P289" s="23">
        <v>11000</v>
      </c>
    </row>
    <row r="290" spans="1:16" x14ac:dyDescent="0.2">
      <c r="A290" s="253"/>
      <c r="B290" s="38" t="s">
        <v>295</v>
      </c>
      <c r="C290" s="253">
        <v>611</v>
      </c>
      <c r="D290" s="253">
        <v>111</v>
      </c>
      <c r="E290" s="90"/>
      <c r="F290" s="90" t="s">
        <v>220</v>
      </c>
      <c r="G290" s="249" t="s">
        <v>327</v>
      </c>
      <c r="H290" s="250"/>
      <c r="I290" s="24">
        <v>0</v>
      </c>
      <c r="J290" s="24">
        <v>3382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</row>
    <row r="291" spans="1:16" x14ac:dyDescent="0.2">
      <c r="A291" s="224"/>
      <c r="B291" s="38" t="s">
        <v>295</v>
      </c>
      <c r="C291" s="224">
        <v>611</v>
      </c>
      <c r="D291" s="224">
        <v>111</v>
      </c>
      <c r="E291" s="90"/>
      <c r="F291" s="90" t="s">
        <v>298</v>
      </c>
      <c r="G291" s="217" t="s">
        <v>53</v>
      </c>
      <c r="H291" s="218"/>
      <c r="I291" s="24">
        <v>0</v>
      </c>
      <c r="J291" s="24">
        <v>10150</v>
      </c>
      <c r="K291" s="23">
        <v>11750</v>
      </c>
      <c r="L291" s="23">
        <v>10550</v>
      </c>
      <c r="M291" s="23">
        <v>13595.79</v>
      </c>
      <c r="N291" s="23">
        <v>25650</v>
      </c>
      <c r="O291" s="23">
        <v>25650</v>
      </c>
      <c r="P291" s="23">
        <v>25650</v>
      </c>
    </row>
    <row r="292" spans="1:16" x14ac:dyDescent="0.2">
      <c r="A292" s="183"/>
      <c r="B292" s="38" t="s">
        <v>295</v>
      </c>
      <c r="C292" s="183">
        <v>612001</v>
      </c>
      <c r="D292" s="183">
        <v>111</v>
      </c>
      <c r="E292" s="90"/>
      <c r="F292" s="90" t="s">
        <v>219</v>
      </c>
      <c r="G292" s="306" t="s">
        <v>7</v>
      </c>
      <c r="H292" s="307"/>
      <c r="I292" s="24">
        <v>16035.76</v>
      </c>
      <c r="J292" s="24">
        <v>21797.32</v>
      </c>
      <c r="K292" s="23">
        <v>38080</v>
      </c>
      <c r="L292" s="23">
        <v>38080</v>
      </c>
      <c r="M292" s="23">
        <v>35194.300000000003</v>
      </c>
      <c r="N292" s="23">
        <v>30000</v>
      </c>
      <c r="O292" s="23">
        <v>30000</v>
      </c>
      <c r="P292" s="23">
        <v>30000</v>
      </c>
    </row>
    <row r="293" spans="1:16" x14ac:dyDescent="0.2">
      <c r="A293" s="234"/>
      <c r="B293" s="38" t="s">
        <v>295</v>
      </c>
      <c r="C293" s="234">
        <v>612001</v>
      </c>
      <c r="D293" s="234">
        <v>111</v>
      </c>
      <c r="E293" s="90"/>
      <c r="F293" s="90" t="s">
        <v>296</v>
      </c>
      <c r="G293" s="229" t="s">
        <v>7</v>
      </c>
      <c r="H293" s="230"/>
      <c r="I293" s="24">
        <v>0</v>
      </c>
      <c r="J293" s="24">
        <v>0</v>
      </c>
      <c r="K293" s="23">
        <v>1800</v>
      </c>
      <c r="L293" s="23">
        <v>1650</v>
      </c>
      <c r="M293" s="23">
        <v>1664.95</v>
      </c>
      <c r="N293" s="23">
        <v>1200</v>
      </c>
      <c r="O293" s="23">
        <v>1200</v>
      </c>
      <c r="P293" s="23">
        <v>1200</v>
      </c>
    </row>
    <row r="294" spans="1:16" x14ac:dyDescent="0.2">
      <c r="A294" s="234"/>
      <c r="B294" s="38" t="s">
        <v>295</v>
      </c>
      <c r="C294" s="234">
        <v>612001</v>
      </c>
      <c r="D294" s="234">
        <v>111</v>
      </c>
      <c r="E294" s="90"/>
      <c r="F294" s="90" t="s">
        <v>319</v>
      </c>
      <c r="G294" s="229" t="s">
        <v>7</v>
      </c>
      <c r="H294" s="230"/>
      <c r="I294" s="24">
        <v>0</v>
      </c>
      <c r="J294" s="24">
        <v>0</v>
      </c>
      <c r="K294" s="23">
        <v>1800</v>
      </c>
      <c r="L294" s="23">
        <v>1748</v>
      </c>
      <c r="M294" s="23">
        <v>1748.29</v>
      </c>
      <c r="N294" s="23">
        <v>1200</v>
      </c>
      <c r="O294" s="23">
        <v>1200</v>
      </c>
      <c r="P294" s="23">
        <v>1200</v>
      </c>
    </row>
    <row r="295" spans="1:16" x14ac:dyDescent="0.2">
      <c r="A295" s="183"/>
      <c r="B295" s="38" t="s">
        <v>295</v>
      </c>
      <c r="C295" s="183">
        <v>612002</v>
      </c>
      <c r="D295" s="183">
        <v>111</v>
      </c>
      <c r="E295" s="90"/>
      <c r="F295" s="90" t="s">
        <v>219</v>
      </c>
      <c r="G295" s="306" t="s">
        <v>199</v>
      </c>
      <c r="H295" s="307"/>
      <c r="I295" s="24">
        <v>10181.290000000001</v>
      </c>
      <c r="J295" s="24">
        <v>13921.43</v>
      </c>
      <c r="K295" s="23">
        <v>17855</v>
      </c>
      <c r="L295" s="23">
        <v>17855</v>
      </c>
      <c r="M295" s="23">
        <v>15468.75</v>
      </c>
      <c r="N295" s="23">
        <v>15000</v>
      </c>
      <c r="O295" s="23">
        <v>15000</v>
      </c>
      <c r="P295" s="23">
        <v>15000</v>
      </c>
    </row>
    <row r="296" spans="1:16" x14ac:dyDescent="0.2">
      <c r="A296" s="183"/>
      <c r="B296" s="38" t="s">
        <v>295</v>
      </c>
      <c r="C296" s="183">
        <v>614</v>
      </c>
      <c r="D296" s="183">
        <v>111</v>
      </c>
      <c r="E296" s="90"/>
      <c r="F296" s="90" t="s">
        <v>220</v>
      </c>
      <c r="G296" s="306" t="s">
        <v>56</v>
      </c>
      <c r="H296" s="307"/>
      <c r="I296" s="24">
        <v>1344</v>
      </c>
      <c r="J296" s="24">
        <v>0</v>
      </c>
      <c r="K296" s="23">
        <v>5056</v>
      </c>
      <c r="L296" s="23">
        <v>5619</v>
      </c>
      <c r="M296" s="23">
        <v>5619</v>
      </c>
      <c r="N296" s="23">
        <v>0</v>
      </c>
      <c r="O296" s="23">
        <v>0</v>
      </c>
      <c r="P296" s="23">
        <v>0</v>
      </c>
    </row>
    <row r="297" spans="1:16" x14ac:dyDescent="0.2">
      <c r="A297" s="224"/>
      <c r="B297" s="38" t="s">
        <v>295</v>
      </c>
      <c r="C297" s="224">
        <v>614</v>
      </c>
      <c r="D297" s="224">
        <v>111</v>
      </c>
      <c r="E297" s="90"/>
      <c r="F297" s="90" t="s">
        <v>296</v>
      </c>
      <c r="G297" s="202" t="s">
        <v>56</v>
      </c>
      <c r="H297" s="203"/>
      <c r="I297" s="24">
        <v>0</v>
      </c>
      <c r="J297" s="24">
        <v>1508.7</v>
      </c>
      <c r="K297" s="23">
        <v>556</v>
      </c>
      <c r="L297" s="23">
        <v>1100</v>
      </c>
      <c r="M297" s="23">
        <v>1671.5</v>
      </c>
      <c r="N297" s="23">
        <v>0</v>
      </c>
      <c r="O297" s="23">
        <v>0</v>
      </c>
      <c r="P297" s="23">
        <v>0</v>
      </c>
    </row>
    <row r="298" spans="1:16" x14ac:dyDescent="0.2">
      <c r="A298" s="224"/>
      <c r="B298" s="38" t="s">
        <v>295</v>
      </c>
      <c r="C298" s="224">
        <v>614</v>
      </c>
      <c r="D298" s="224">
        <v>111</v>
      </c>
      <c r="E298" s="90"/>
      <c r="F298" s="90" t="s">
        <v>298</v>
      </c>
      <c r="G298" s="202" t="s">
        <v>56</v>
      </c>
      <c r="H298" s="203"/>
      <c r="I298" s="24">
        <v>0</v>
      </c>
      <c r="J298" s="24">
        <v>6050</v>
      </c>
      <c r="K298" s="23">
        <v>10150</v>
      </c>
      <c r="L298" s="23">
        <v>10150</v>
      </c>
      <c r="M298" s="23">
        <v>10554.21</v>
      </c>
      <c r="N298" s="23">
        <v>3000</v>
      </c>
      <c r="O298" s="23">
        <v>3000</v>
      </c>
      <c r="P298" s="23">
        <v>3000</v>
      </c>
    </row>
    <row r="299" spans="1:16" x14ac:dyDescent="0.2">
      <c r="A299" s="183"/>
      <c r="B299" s="38" t="s">
        <v>295</v>
      </c>
      <c r="C299" s="183">
        <v>614</v>
      </c>
      <c r="D299" s="183">
        <v>111</v>
      </c>
      <c r="E299" s="90"/>
      <c r="F299" s="90" t="s">
        <v>219</v>
      </c>
      <c r="G299" s="306" t="s">
        <v>56</v>
      </c>
      <c r="H299" s="307"/>
      <c r="I299" s="24">
        <v>17002.04</v>
      </c>
      <c r="J299" s="24">
        <v>14735.17</v>
      </c>
      <c r="K299" s="23">
        <v>15000</v>
      </c>
      <c r="L299" s="23">
        <v>20000</v>
      </c>
      <c r="M299" s="23">
        <v>20287.73</v>
      </c>
      <c r="N299" s="23">
        <v>15000</v>
      </c>
      <c r="O299" s="23">
        <v>15000</v>
      </c>
      <c r="P299" s="23">
        <v>15000</v>
      </c>
    </row>
    <row r="300" spans="1:16" x14ac:dyDescent="0.2">
      <c r="A300" s="302" t="s">
        <v>68</v>
      </c>
      <c r="B300" s="302"/>
      <c r="C300" s="302"/>
      <c r="D300" s="302"/>
      <c r="E300" s="302"/>
      <c r="F300" s="302"/>
      <c r="G300" s="302"/>
      <c r="H300" s="302"/>
      <c r="I300" s="49">
        <f>SUM(I301:I322)</f>
        <v>47274.879999999997</v>
      </c>
      <c r="J300" s="49">
        <f t="shared" ref="J300:P300" si="73">SUM(J301:J322)</f>
        <v>72706.509999999995</v>
      </c>
      <c r="K300" s="49">
        <f t="shared" si="73"/>
        <v>94707</v>
      </c>
      <c r="L300" s="49">
        <f t="shared" si="73"/>
        <v>106051</v>
      </c>
      <c r="M300" s="49">
        <f t="shared" si="73"/>
        <v>103925</v>
      </c>
      <c r="N300" s="49">
        <f t="shared" si="73"/>
        <v>104600</v>
      </c>
      <c r="O300" s="49">
        <f t="shared" si="73"/>
        <v>104600</v>
      </c>
      <c r="P300" s="49">
        <f t="shared" si="73"/>
        <v>104600</v>
      </c>
    </row>
    <row r="301" spans="1:16" x14ac:dyDescent="0.2">
      <c r="A301" s="38" t="s">
        <v>295</v>
      </c>
      <c r="B301" s="38" t="s">
        <v>295</v>
      </c>
      <c r="C301" s="183">
        <v>621</v>
      </c>
      <c r="D301" s="183">
        <v>111</v>
      </c>
      <c r="E301" s="90"/>
      <c r="F301" s="90" t="s">
        <v>219</v>
      </c>
      <c r="G301" s="306" t="s">
        <v>70</v>
      </c>
      <c r="H301" s="307"/>
      <c r="I301" s="24">
        <v>8924.9599999999991</v>
      </c>
      <c r="J301" s="24">
        <v>12518.39</v>
      </c>
      <c r="K301" s="23">
        <v>14520</v>
      </c>
      <c r="L301" s="23">
        <v>16000</v>
      </c>
      <c r="M301" s="23">
        <v>15390.35</v>
      </c>
      <c r="N301" s="23">
        <v>15000</v>
      </c>
      <c r="O301" s="23">
        <v>15000</v>
      </c>
      <c r="P301" s="23">
        <v>15000</v>
      </c>
    </row>
    <row r="302" spans="1:16" x14ac:dyDescent="0.2">
      <c r="A302" s="38" t="s">
        <v>295</v>
      </c>
      <c r="B302" s="38" t="s">
        <v>295</v>
      </c>
      <c r="C302" s="234">
        <v>621</v>
      </c>
      <c r="D302" s="234">
        <v>111</v>
      </c>
      <c r="E302" s="90"/>
      <c r="F302" s="90" t="s">
        <v>297</v>
      </c>
      <c r="G302" s="229" t="s">
        <v>30</v>
      </c>
      <c r="H302" s="230"/>
      <c r="I302" s="24">
        <v>0</v>
      </c>
      <c r="J302" s="24">
        <v>0</v>
      </c>
      <c r="K302" s="23">
        <v>1013</v>
      </c>
      <c r="L302" s="23">
        <v>1350</v>
      </c>
      <c r="M302" s="23">
        <v>1352.35</v>
      </c>
      <c r="N302" s="23">
        <v>0</v>
      </c>
      <c r="O302" s="23">
        <v>0</v>
      </c>
      <c r="P302" s="23">
        <v>0</v>
      </c>
    </row>
    <row r="303" spans="1:16" x14ac:dyDescent="0.2">
      <c r="A303" s="38" t="s">
        <v>295</v>
      </c>
      <c r="B303" s="38" t="s">
        <v>295</v>
      </c>
      <c r="C303" s="234">
        <v>621</v>
      </c>
      <c r="D303" s="234">
        <v>41</v>
      </c>
      <c r="E303" s="90"/>
      <c r="F303" s="90" t="s">
        <v>297</v>
      </c>
      <c r="G303" s="229" t="s">
        <v>30</v>
      </c>
      <c r="H303" s="230"/>
      <c r="I303" s="24">
        <v>0</v>
      </c>
      <c r="J303" s="24">
        <v>0</v>
      </c>
      <c r="K303" s="23">
        <v>53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</row>
    <row r="304" spans="1:16" x14ac:dyDescent="0.2">
      <c r="A304" s="38" t="s">
        <v>295</v>
      </c>
      <c r="B304" s="38" t="s">
        <v>295</v>
      </c>
      <c r="C304" s="183">
        <v>623</v>
      </c>
      <c r="D304" s="183">
        <v>111</v>
      </c>
      <c r="E304" s="90"/>
      <c r="F304" s="90" t="s">
        <v>219</v>
      </c>
      <c r="G304" s="306" t="s">
        <v>201</v>
      </c>
      <c r="H304" s="307"/>
      <c r="I304" s="24">
        <v>4488.7700000000004</v>
      </c>
      <c r="J304" s="24">
        <v>9144.56</v>
      </c>
      <c r="K304" s="23">
        <v>11680</v>
      </c>
      <c r="L304" s="23">
        <v>13000</v>
      </c>
      <c r="M304" s="23">
        <v>12792.15</v>
      </c>
      <c r="N304" s="23">
        <v>14000</v>
      </c>
      <c r="O304" s="23">
        <v>14000</v>
      </c>
      <c r="P304" s="23">
        <v>14000</v>
      </c>
    </row>
    <row r="305" spans="1:18" x14ac:dyDescent="0.2">
      <c r="A305" s="38" t="s">
        <v>295</v>
      </c>
      <c r="B305" s="38" t="s">
        <v>295</v>
      </c>
      <c r="C305" s="183">
        <v>625001</v>
      </c>
      <c r="D305" s="183">
        <v>111</v>
      </c>
      <c r="E305" s="90"/>
      <c r="F305" s="90" t="s">
        <v>219</v>
      </c>
      <c r="G305" s="306" t="s">
        <v>31</v>
      </c>
      <c r="H305" s="307"/>
      <c r="I305" s="24">
        <v>1901.03</v>
      </c>
      <c r="J305" s="24">
        <v>2868.22</v>
      </c>
      <c r="K305" s="23">
        <v>3635</v>
      </c>
      <c r="L305" s="23">
        <v>5000</v>
      </c>
      <c r="M305" s="23">
        <v>4349.8900000000003</v>
      </c>
      <c r="N305" s="23">
        <v>4000</v>
      </c>
      <c r="O305" s="23">
        <v>4000</v>
      </c>
      <c r="P305" s="23">
        <v>4000</v>
      </c>
    </row>
    <row r="306" spans="1:18" x14ac:dyDescent="0.2">
      <c r="A306" s="38" t="s">
        <v>295</v>
      </c>
      <c r="B306" s="38" t="s">
        <v>295</v>
      </c>
      <c r="C306" s="234">
        <v>625001</v>
      </c>
      <c r="D306" s="234">
        <v>111</v>
      </c>
      <c r="E306" s="90"/>
      <c r="F306" s="90" t="s">
        <v>297</v>
      </c>
      <c r="G306" s="306" t="s">
        <v>31</v>
      </c>
      <c r="H306" s="307"/>
      <c r="I306" s="24">
        <v>0</v>
      </c>
      <c r="J306" s="24">
        <v>0</v>
      </c>
      <c r="K306" s="23">
        <v>142</v>
      </c>
      <c r="L306" s="23">
        <v>8</v>
      </c>
      <c r="M306" s="23">
        <v>7.36</v>
      </c>
      <c r="N306" s="23">
        <v>0</v>
      </c>
      <c r="O306" s="23">
        <v>0</v>
      </c>
      <c r="P306" s="23">
        <v>0</v>
      </c>
    </row>
    <row r="307" spans="1:18" x14ac:dyDescent="0.2">
      <c r="A307" s="38" t="s">
        <v>295</v>
      </c>
      <c r="B307" s="38" t="s">
        <v>295</v>
      </c>
      <c r="C307" s="234">
        <v>625001</v>
      </c>
      <c r="D307" s="234">
        <v>41</v>
      </c>
      <c r="E307" s="90"/>
      <c r="F307" s="90" t="s">
        <v>297</v>
      </c>
      <c r="G307" s="306" t="s">
        <v>31</v>
      </c>
      <c r="H307" s="307"/>
      <c r="I307" s="24">
        <v>0</v>
      </c>
      <c r="J307" s="24">
        <v>0</v>
      </c>
      <c r="K307" s="23">
        <v>8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1:18" x14ac:dyDescent="0.2">
      <c r="A308" s="38" t="s">
        <v>295</v>
      </c>
      <c r="B308" s="38" t="s">
        <v>295</v>
      </c>
      <c r="C308" s="183">
        <v>625002</v>
      </c>
      <c r="D308" s="183">
        <v>111</v>
      </c>
      <c r="E308" s="90"/>
      <c r="F308" s="90" t="s">
        <v>219</v>
      </c>
      <c r="G308" s="306" t="s">
        <v>32</v>
      </c>
      <c r="H308" s="307"/>
      <c r="I308" s="24">
        <v>19015.25</v>
      </c>
      <c r="J308" s="24">
        <v>28764.36</v>
      </c>
      <c r="K308" s="23">
        <v>36350</v>
      </c>
      <c r="L308" s="23">
        <v>39000</v>
      </c>
      <c r="M308" s="23">
        <v>38975.589999999997</v>
      </c>
      <c r="N308" s="23">
        <v>40000</v>
      </c>
      <c r="O308" s="23">
        <v>40000</v>
      </c>
      <c r="P308" s="23">
        <v>40000</v>
      </c>
    </row>
    <row r="309" spans="1:18" x14ac:dyDescent="0.2">
      <c r="A309" s="38" t="s">
        <v>295</v>
      </c>
      <c r="B309" s="38" t="s">
        <v>295</v>
      </c>
      <c r="C309" s="234">
        <v>625002</v>
      </c>
      <c r="D309" s="234">
        <v>111</v>
      </c>
      <c r="E309" s="90"/>
      <c r="F309" s="90" t="s">
        <v>297</v>
      </c>
      <c r="G309" s="306" t="s">
        <v>32</v>
      </c>
      <c r="H309" s="307"/>
      <c r="I309" s="24">
        <v>0</v>
      </c>
      <c r="J309" s="24">
        <v>0</v>
      </c>
      <c r="K309" s="23">
        <v>1418</v>
      </c>
      <c r="L309" s="23">
        <v>1900</v>
      </c>
      <c r="M309" s="23">
        <v>1893.29</v>
      </c>
      <c r="N309" s="23">
        <v>0</v>
      </c>
      <c r="O309" s="23">
        <v>0</v>
      </c>
      <c r="P309" s="23">
        <v>0</v>
      </c>
      <c r="R309" s="7"/>
    </row>
    <row r="310" spans="1:18" x14ac:dyDescent="0.2">
      <c r="A310" s="38" t="s">
        <v>295</v>
      </c>
      <c r="B310" s="38" t="s">
        <v>295</v>
      </c>
      <c r="C310" s="234">
        <v>625002</v>
      </c>
      <c r="D310" s="234">
        <v>41</v>
      </c>
      <c r="E310" s="90"/>
      <c r="F310" s="90" t="s">
        <v>297</v>
      </c>
      <c r="G310" s="306" t="s">
        <v>32</v>
      </c>
      <c r="H310" s="307"/>
      <c r="I310" s="24">
        <v>0</v>
      </c>
      <c r="J310" s="24">
        <v>0</v>
      </c>
      <c r="K310" s="23">
        <v>75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</row>
    <row r="311" spans="1:18" x14ac:dyDescent="0.2">
      <c r="A311" s="38" t="s">
        <v>295</v>
      </c>
      <c r="B311" s="38" t="s">
        <v>295</v>
      </c>
      <c r="C311" s="183">
        <v>625003</v>
      </c>
      <c r="D311" s="183">
        <v>111</v>
      </c>
      <c r="E311" s="90"/>
      <c r="F311" s="90" t="s">
        <v>219</v>
      </c>
      <c r="G311" s="306" t="s">
        <v>33</v>
      </c>
      <c r="H311" s="307"/>
      <c r="I311" s="24">
        <v>1086.06</v>
      </c>
      <c r="J311" s="24">
        <v>1638.7</v>
      </c>
      <c r="K311" s="23">
        <v>2077</v>
      </c>
      <c r="L311" s="23">
        <v>2500</v>
      </c>
      <c r="M311" s="23">
        <v>2490.58</v>
      </c>
      <c r="N311" s="23">
        <v>3000</v>
      </c>
      <c r="O311" s="23">
        <v>3000</v>
      </c>
      <c r="P311" s="23">
        <v>3000</v>
      </c>
    </row>
    <row r="312" spans="1:18" x14ac:dyDescent="0.2">
      <c r="A312" s="38" t="s">
        <v>295</v>
      </c>
      <c r="B312" s="38" t="s">
        <v>295</v>
      </c>
      <c r="C312" s="234">
        <v>625003</v>
      </c>
      <c r="D312" s="234">
        <v>111</v>
      </c>
      <c r="E312" s="90"/>
      <c r="F312" s="90" t="s">
        <v>297</v>
      </c>
      <c r="G312" s="306" t="s">
        <v>33</v>
      </c>
      <c r="H312" s="307"/>
      <c r="I312" s="24">
        <v>0</v>
      </c>
      <c r="J312" s="24">
        <v>0</v>
      </c>
      <c r="K312" s="23">
        <v>81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1:18" x14ac:dyDescent="0.2">
      <c r="A313" s="38" t="s">
        <v>295</v>
      </c>
      <c r="B313" s="38" t="s">
        <v>295</v>
      </c>
      <c r="C313" s="234">
        <v>625003</v>
      </c>
      <c r="D313" s="234">
        <v>41</v>
      </c>
      <c r="E313" s="90"/>
      <c r="F313" s="90" t="s">
        <v>297</v>
      </c>
      <c r="G313" s="306" t="s">
        <v>33</v>
      </c>
      <c r="H313" s="307"/>
      <c r="I313" s="24">
        <v>0</v>
      </c>
      <c r="J313" s="24">
        <v>0</v>
      </c>
      <c r="K313" s="23">
        <v>4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</row>
    <row r="314" spans="1:18" x14ac:dyDescent="0.2">
      <c r="A314" s="38" t="s">
        <v>295</v>
      </c>
      <c r="B314" s="38" t="s">
        <v>295</v>
      </c>
      <c r="C314" s="183">
        <v>625004</v>
      </c>
      <c r="D314" s="183">
        <v>111</v>
      </c>
      <c r="E314" s="90"/>
      <c r="F314" s="90" t="s">
        <v>219</v>
      </c>
      <c r="G314" s="306" t="s">
        <v>34</v>
      </c>
      <c r="H314" s="307"/>
      <c r="I314" s="24">
        <v>4074.38</v>
      </c>
      <c r="J314" s="24">
        <v>6029.66</v>
      </c>
      <c r="K314" s="23">
        <v>7790</v>
      </c>
      <c r="L314" s="23">
        <v>8500</v>
      </c>
      <c r="M314" s="23">
        <v>8372.9500000000007</v>
      </c>
      <c r="N314" s="23">
        <v>10000</v>
      </c>
      <c r="O314" s="23">
        <v>10000</v>
      </c>
      <c r="P314" s="23">
        <v>10000</v>
      </c>
    </row>
    <row r="315" spans="1:18" x14ac:dyDescent="0.2">
      <c r="A315" s="38" t="s">
        <v>295</v>
      </c>
      <c r="B315" s="38" t="s">
        <v>295</v>
      </c>
      <c r="C315" s="234">
        <v>625004</v>
      </c>
      <c r="D315" s="234">
        <v>111</v>
      </c>
      <c r="E315" s="90"/>
      <c r="F315" s="90" t="s">
        <v>297</v>
      </c>
      <c r="G315" s="306" t="s">
        <v>34</v>
      </c>
      <c r="H315" s="307"/>
      <c r="I315" s="24">
        <v>0</v>
      </c>
      <c r="J315" s="24">
        <v>0</v>
      </c>
      <c r="K315" s="23">
        <v>304</v>
      </c>
      <c r="L315" s="23">
        <v>515</v>
      </c>
      <c r="M315" s="23">
        <v>513.80999999999995</v>
      </c>
      <c r="N315" s="23">
        <v>0</v>
      </c>
      <c r="O315" s="23">
        <v>0</v>
      </c>
      <c r="P315" s="23">
        <v>0</v>
      </c>
    </row>
    <row r="316" spans="1:18" x14ac:dyDescent="0.2">
      <c r="A316" s="38" t="s">
        <v>295</v>
      </c>
      <c r="B316" s="38" t="s">
        <v>295</v>
      </c>
      <c r="C316" s="234">
        <v>625004</v>
      </c>
      <c r="D316" s="234">
        <v>41</v>
      </c>
      <c r="E316" s="90"/>
      <c r="F316" s="90" t="s">
        <v>297</v>
      </c>
      <c r="G316" s="306" t="s">
        <v>34</v>
      </c>
      <c r="H316" s="307"/>
      <c r="I316" s="24">
        <v>0</v>
      </c>
      <c r="J316" s="24">
        <v>0</v>
      </c>
      <c r="K316" s="23">
        <v>16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</row>
    <row r="317" spans="1:18" x14ac:dyDescent="0.2">
      <c r="A317" s="38" t="s">
        <v>295</v>
      </c>
      <c r="B317" s="38" t="s">
        <v>295</v>
      </c>
      <c r="C317" s="183">
        <v>625005</v>
      </c>
      <c r="D317" s="183">
        <v>111</v>
      </c>
      <c r="E317" s="90"/>
      <c r="F317" s="90" t="s">
        <v>219</v>
      </c>
      <c r="G317" s="306" t="s">
        <v>35</v>
      </c>
      <c r="H317" s="307"/>
      <c r="I317" s="24">
        <v>1333.18</v>
      </c>
      <c r="J317" s="24">
        <v>2009.53</v>
      </c>
      <c r="K317" s="23">
        <v>2597</v>
      </c>
      <c r="L317" s="23">
        <v>3000</v>
      </c>
      <c r="M317" s="23">
        <v>2826.55</v>
      </c>
      <c r="N317" s="23">
        <v>3600</v>
      </c>
      <c r="O317" s="23">
        <v>3600</v>
      </c>
      <c r="P317" s="23">
        <v>3600</v>
      </c>
    </row>
    <row r="318" spans="1:18" x14ac:dyDescent="0.2">
      <c r="A318" s="38" t="s">
        <v>295</v>
      </c>
      <c r="B318" s="38" t="s">
        <v>295</v>
      </c>
      <c r="C318" s="234">
        <v>625005</v>
      </c>
      <c r="D318" s="234">
        <v>111</v>
      </c>
      <c r="E318" s="90"/>
      <c r="F318" s="90" t="s">
        <v>297</v>
      </c>
      <c r="G318" s="306" t="s">
        <v>35</v>
      </c>
      <c r="H318" s="307"/>
      <c r="I318" s="24">
        <v>0</v>
      </c>
      <c r="J318" s="24">
        <v>0</v>
      </c>
      <c r="K318" s="23">
        <v>101</v>
      </c>
      <c r="L318" s="23">
        <v>135</v>
      </c>
      <c r="M318" s="23">
        <v>135.19</v>
      </c>
      <c r="N318" s="23">
        <v>0</v>
      </c>
      <c r="O318" s="23">
        <v>0</v>
      </c>
      <c r="P318" s="23">
        <v>0</v>
      </c>
    </row>
    <row r="319" spans="1:18" x14ac:dyDescent="0.2">
      <c r="A319" s="38" t="s">
        <v>295</v>
      </c>
      <c r="B319" s="38" t="s">
        <v>295</v>
      </c>
      <c r="C319" s="234">
        <v>625005</v>
      </c>
      <c r="D319" s="234">
        <v>41</v>
      </c>
      <c r="E319" s="90"/>
      <c r="F319" s="90" t="s">
        <v>297</v>
      </c>
      <c r="G319" s="306" t="s">
        <v>35</v>
      </c>
      <c r="H319" s="307"/>
      <c r="I319" s="24">
        <v>0</v>
      </c>
      <c r="J319" s="24">
        <v>0</v>
      </c>
      <c r="K319" s="23">
        <v>5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</row>
    <row r="320" spans="1:18" x14ac:dyDescent="0.2">
      <c r="A320" s="38" t="s">
        <v>295</v>
      </c>
      <c r="B320" s="38" t="s">
        <v>295</v>
      </c>
      <c r="C320" s="183">
        <v>625007</v>
      </c>
      <c r="D320" s="183">
        <v>111</v>
      </c>
      <c r="E320" s="90"/>
      <c r="F320" s="90" t="s">
        <v>219</v>
      </c>
      <c r="G320" s="306" t="s">
        <v>104</v>
      </c>
      <c r="H320" s="307"/>
      <c r="I320" s="24">
        <v>6451.25</v>
      </c>
      <c r="J320" s="24">
        <v>9733.09</v>
      </c>
      <c r="K320" s="23">
        <v>12332</v>
      </c>
      <c r="L320" s="23">
        <v>14500</v>
      </c>
      <c r="M320" s="23">
        <v>14182.64</v>
      </c>
      <c r="N320" s="23">
        <v>15000</v>
      </c>
      <c r="O320" s="23">
        <v>15000</v>
      </c>
      <c r="P320" s="23">
        <v>15000</v>
      </c>
    </row>
    <row r="321" spans="1:16" x14ac:dyDescent="0.2">
      <c r="A321" s="38" t="s">
        <v>295</v>
      </c>
      <c r="B321" s="38" t="s">
        <v>295</v>
      </c>
      <c r="C321" s="234">
        <v>625007</v>
      </c>
      <c r="D321" s="234">
        <v>111</v>
      </c>
      <c r="E321" s="90"/>
      <c r="F321" s="90" t="s">
        <v>297</v>
      </c>
      <c r="G321" s="306" t="s">
        <v>104</v>
      </c>
      <c r="H321" s="307"/>
      <c r="I321" s="24">
        <v>0</v>
      </c>
      <c r="J321" s="24">
        <v>0</v>
      </c>
      <c r="K321" s="23">
        <v>481</v>
      </c>
      <c r="L321" s="23">
        <v>643</v>
      </c>
      <c r="M321" s="23">
        <v>642.29999999999995</v>
      </c>
      <c r="N321" s="23">
        <v>0</v>
      </c>
      <c r="O321" s="23">
        <v>0</v>
      </c>
      <c r="P321" s="23">
        <v>0</v>
      </c>
    </row>
    <row r="322" spans="1:16" x14ac:dyDescent="0.2">
      <c r="A322" s="38" t="s">
        <v>295</v>
      </c>
      <c r="B322" s="38" t="s">
        <v>295</v>
      </c>
      <c r="C322" s="234">
        <v>625007</v>
      </c>
      <c r="D322" s="234">
        <v>41</v>
      </c>
      <c r="E322" s="90"/>
      <c r="F322" s="90" t="s">
        <v>297</v>
      </c>
      <c r="G322" s="306" t="s">
        <v>104</v>
      </c>
      <c r="H322" s="307"/>
      <c r="I322" s="24">
        <v>0</v>
      </c>
      <c r="J322" s="24">
        <v>0</v>
      </c>
      <c r="K322" s="23">
        <v>25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1:16" x14ac:dyDescent="0.2">
      <c r="A323" s="317" t="s">
        <v>69</v>
      </c>
      <c r="B323" s="318"/>
      <c r="C323" s="318"/>
      <c r="D323" s="318"/>
      <c r="E323" s="318"/>
      <c r="F323" s="318"/>
      <c r="G323" s="318"/>
      <c r="H323" s="319"/>
      <c r="I323" s="49">
        <f>SUM(I324:I367)</f>
        <v>89443.81</v>
      </c>
      <c r="J323" s="49">
        <f t="shared" ref="J323:P323" si="74">SUM(J324:J367)</f>
        <v>174659.99000000005</v>
      </c>
      <c r="K323" s="49">
        <f t="shared" si="74"/>
        <v>111028</v>
      </c>
      <c r="L323" s="49">
        <f t="shared" si="74"/>
        <v>189671.61</v>
      </c>
      <c r="M323" s="49">
        <f t="shared" si="74"/>
        <v>160572.82999999999</v>
      </c>
      <c r="N323" s="49">
        <f t="shared" si="74"/>
        <v>97320</v>
      </c>
      <c r="O323" s="49">
        <f t="shared" si="74"/>
        <v>67620</v>
      </c>
      <c r="P323" s="49">
        <f t="shared" si="74"/>
        <v>67620</v>
      </c>
    </row>
    <row r="324" spans="1:16" x14ac:dyDescent="0.2">
      <c r="A324" s="183"/>
      <c r="B324" s="38" t="s">
        <v>295</v>
      </c>
      <c r="C324" s="183">
        <v>632001</v>
      </c>
      <c r="D324" s="183">
        <v>111</v>
      </c>
      <c r="E324" s="90"/>
      <c r="F324" s="90" t="s">
        <v>219</v>
      </c>
      <c r="G324" s="306" t="s">
        <v>41</v>
      </c>
      <c r="H324" s="307"/>
      <c r="I324" s="24">
        <v>2088.9499999999998</v>
      </c>
      <c r="J324" s="24">
        <v>1669.37</v>
      </c>
      <c r="K324" s="23">
        <v>7200</v>
      </c>
      <c r="L324" s="23">
        <v>5200</v>
      </c>
      <c r="M324" s="23">
        <v>5100.6499999999996</v>
      </c>
      <c r="N324" s="23">
        <v>3000</v>
      </c>
      <c r="O324" s="23">
        <v>3000</v>
      </c>
      <c r="P324" s="23">
        <v>3000</v>
      </c>
    </row>
    <row r="325" spans="1:16" x14ac:dyDescent="0.2">
      <c r="A325" s="183"/>
      <c r="B325" s="38" t="s">
        <v>295</v>
      </c>
      <c r="C325" s="183">
        <v>632001</v>
      </c>
      <c r="D325" s="183">
        <v>131</v>
      </c>
      <c r="E325" s="90"/>
      <c r="F325" s="90" t="s">
        <v>219</v>
      </c>
      <c r="G325" s="306" t="s">
        <v>41</v>
      </c>
      <c r="H325" s="307"/>
      <c r="I325" s="24">
        <v>1781.12</v>
      </c>
      <c r="J325" s="24">
        <v>1806.79</v>
      </c>
      <c r="K325" s="23">
        <v>0</v>
      </c>
      <c r="L325" s="23">
        <v>2813.11</v>
      </c>
      <c r="M325" s="23">
        <v>2813.11</v>
      </c>
      <c r="N325" s="23">
        <v>0</v>
      </c>
      <c r="O325" s="23">
        <v>0</v>
      </c>
      <c r="P325" s="23">
        <v>0</v>
      </c>
    </row>
    <row r="326" spans="1:16" x14ac:dyDescent="0.2">
      <c r="A326" s="183"/>
      <c r="B326" s="38" t="s">
        <v>295</v>
      </c>
      <c r="C326" s="183">
        <v>632002</v>
      </c>
      <c r="D326" s="183">
        <v>111</v>
      </c>
      <c r="E326" s="90"/>
      <c r="F326" s="90" t="s">
        <v>219</v>
      </c>
      <c r="G326" s="312" t="s">
        <v>57</v>
      </c>
      <c r="H326" s="313"/>
      <c r="I326" s="24">
        <v>415.29</v>
      </c>
      <c r="J326" s="24">
        <v>452.17</v>
      </c>
      <c r="K326" s="23">
        <v>500</v>
      </c>
      <c r="L326" s="23">
        <v>550</v>
      </c>
      <c r="M326" s="23">
        <v>543.54</v>
      </c>
      <c r="N326" s="23">
        <v>500</v>
      </c>
      <c r="O326" s="23">
        <v>500</v>
      </c>
      <c r="P326" s="23">
        <v>500</v>
      </c>
    </row>
    <row r="327" spans="1:16" x14ac:dyDescent="0.2">
      <c r="A327" s="183"/>
      <c r="B327" s="38" t="s">
        <v>295</v>
      </c>
      <c r="C327" s="183">
        <v>632002</v>
      </c>
      <c r="D327" s="183">
        <v>131</v>
      </c>
      <c r="E327" s="90"/>
      <c r="F327" s="90" t="s">
        <v>219</v>
      </c>
      <c r="G327" s="312" t="s">
        <v>57</v>
      </c>
      <c r="H327" s="313"/>
      <c r="I327" s="24">
        <v>157.51</v>
      </c>
      <c r="J327" s="24">
        <v>278.27999999999997</v>
      </c>
      <c r="K327" s="23">
        <v>0</v>
      </c>
      <c r="L327" s="23">
        <v>0</v>
      </c>
      <c r="M327" s="23">
        <v>0</v>
      </c>
      <c r="N327" s="23">
        <v>500</v>
      </c>
      <c r="O327" s="23">
        <v>0</v>
      </c>
      <c r="P327" s="23">
        <v>0</v>
      </c>
    </row>
    <row r="328" spans="1:16" x14ac:dyDescent="0.2">
      <c r="A328" s="183"/>
      <c r="B328" s="38" t="s">
        <v>295</v>
      </c>
      <c r="C328" s="183">
        <v>632001</v>
      </c>
      <c r="D328" s="183">
        <v>41</v>
      </c>
      <c r="E328" s="90"/>
      <c r="F328" s="90" t="s">
        <v>219</v>
      </c>
      <c r="G328" s="306" t="s">
        <v>336</v>
      </c>
      <c r="H328" s="307"/>
      <c r="I328" s="24">
        <v>0</v>
      </c>
      <c r="J328" s="24">
        <v>964.8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</row>
    <row r="329" spans="1:16" x14ac:dyDescent="0.2">
      <c r="A329" s="183"/>
      <c r="B329" s="38" t="s">
        <v>295</v>
      </c>
      <c r="C329" s="183">
        <v>632005</v>
      </c>
      <c r="D329" s="183">
        <v>111</v>
      </c>
      <c r="E329" s="90"/>
      <c r="F329" s="90" t="s">
        <v>219</v>
      </c>
      <c r="G329" s="306" t="s">
        <v>99</v>
      </c>
      <c r="H329" s="307"/>
      <c r="I329" s="24">
        <v>286.17</v>
      </c>
      <c r="J329" s="24">
        <v>202.98</v>
      </c>
      <c r="K329" s="23">
        <v>250</v>
      </c>
      <c r="L329" s="23">
        <v>150</v>
      </c>
      <c r="M329" s="23">
        <v>111.78</v>
      </c>
      <c r="N329" s="23">
        <v>250</v>
      </c>
      <c r="O329" s="23">
        <v>250</v>
      </c>
      <c r="P329" s="23">
        <v>250</v>
      </c>
    </row>
    <row r="330" spans="1:16" x14ac:dyDescent="0.2">
      <c r="A330" s="183"/>
      <c r="B330" s="38" t="s">
        <v>295</v>
      </c>
      <c r="C330" s="183">
        <v>632005</v>
      </c>
      <c r="D330" s="183">
        <v>131</v>
      </c>
      <c r="E330" s="90"/>
      <c r="F330" s="90" t="s">
        <v>219</v>
      </c>
      <c r="G330" s="306" t="s">
        <v>99</v>
      </c>
      <c r="H330" s="307"/>
      <c r="I330" s="24">
        <v>47.49</v>
      </c>
      <c r="J330" s="24">
        <v>67.36</v>
      </c>
      <c r="K330" s="23">
        <v>0</v>
      </c>
      <c r="L330" s="23">
        <v>203.5</v>
      </c>
      <c r="M330" s="23">
        <v>203.56</v>
      </c>
      <c r="N330" s="23">
        <v>200</v>
      </c>
      <c r="O330" s="23">
        <v>0</v>
      </c>
      <c r="P330" s="23">
        <v>0</v>
      </c>
    </row>
    <row r="331" spans="1:16" x14ac:dyDescent="0.2">
      <c r="A331" s="183"/>
      <c r="B331" s="38" t="s">
        <v>295</v>
      </c>
      <c r="C331" s="183">
        <v>633001</v>
      </c>
      <c r="D331" s="183">
        <v>111</v>
      </c>
      <c r="E331" s="90"/>
      <c r="F331" s="90" t="s">
        <v>219</v>
      </c>
      <c r="G331" s="306" t="s">
        <v>9</v>
      </c>
      <c r="H331" s="307"/>
      <c r="I331" s="24">
        <v>0</v>
      </c>
      <c r="J331" s="24">
        <v>2255.46</v>
      </c>
      <c r="K331" s="23">
        <v>3000</v>
      </c>
      <c r="L331" s="23">
        <v>1000</v>
      </c>
      <c r="M331" s="23">
        <v>712.8</v>
      </c>
      <c r="N331" s="23">
        <v>3000</v>
      </c>
      <c r="O331" s="23">
        <v>3000</v>
      </c>
      <c r="P331" s="23">
        <v>3000</v>
      </c>
    </row>
    <row r="332" spans="1:16" x14ac:dyDescent="0.2">
      <c r="A332" s="183"/>
      <c r="B332" s="38" t="s">
        <v>295</v>
      </c>
      <c r="C332" s="183">
        <v>633001</v>
      </c>
      <c r="D332" s="183">
        <v>131</v>
      </c>
      <c r="E332" s="90"/>
      <c r="F332" s="90" t="s">
        <v>219</v>
      </c>
      <c r="G332" s="306" t="s">
        <v>9</v>
      </c>
      <c r="H332" s="307"/>
      <c r="I332" s="24">
        <v>20931.96</v>
      </c>
      <c r="J332" s="24">
        <v>5931.5</v>
      </c>
      <c r="K332" s="23">
        <v>0</v>
      </c>
      <c r="L332" s="23">
        <v>15429</v>
      </c>
      <c r="M332" s="23">
        <v>15428.91</v>
      </c>
      <c r="N332" s="23">
        <v>2000</v>
      </c>
      <c r="O332" s="23">
        <v>0</v>
      </c>
      <c r="P332" s="23">
        <v>0</v>
      </c>
    </row>
    <row r="333" spans="1:16" x14ac:dyDescent="0.2">
      <c r="A333" s="183"/>
      <c r="B333" s="38" t="s">
        <v>295</v>
      </c>
      <c r="C333" s="183">
        <v>633002</v>
      </c>
      <c r="D333" s="183">
        <v>111</v>
      </c>
      <c r="E333" s="90"/>
      <c r="F333" s="90" t="s">
        <v>219</v>
      </c>
      <c r="G333" s="306" t="s">
        <v>10</v>
      </c>
      <c r="H333" s="307"/>
      <c r="I333" s="24">
        <v>0</v>
      </c>
      <c r="J333" s="24">
        <v>3193</v>
      </c>
      <c r="K333" s="23">
        <v>5000</v>
      </c>
      <c r="L333" s="23">
        <v>5000</v>
      </c>
      <c r="M333" s="23">
        <v>4934.3999999999996</v>
      </c>
      <c r="N333" s="23">
        <v>5000</v>
      </c>
      <c r="O333" s="23">
        <v>5000</v>
      </c>
      <c r="P333" s="23">
        <v>5000</v>
      </c>
    </row>
    <row r="334" spans="1:16" x14ac:dyDescent="0.2">
      <c r="A334" s="183"/>
      <c r="B334" s="38" t="s">
        <v>295</v>
      </c>
      <c r="C334" s="183">
        <v>633002</v>
      </c>
      <c r="D334" s="183">
        <v>131</v>
      </c>
      <c r="E334" s="90"/>
      <c r="F334" s="90" t="s">
        <v>219</v>
      </c>
      <c r="G334" s="306" t="s">
        <v>10</v>
      </c>
      <c r="H334" s="307"/>
      <c r="I334" s="24">
        <v>26990</v>
      </c>
      <c r="J334" s="24">
        <v>24328.9</v>
      </c>
      <c r="K334" s="23">
        <v>0</v>
      </c>
      <c r="L334" s="23">
        <v>9609</v>
      </c>
      <c r="M334" s="23">
        <v>9609</v>
      </c>
      <c r="N334" s="23">
        <v>0</v>
      </c>
      <c r="O334" s="23">
        <v>0</v>
      </c>
      <c r="P334" s="23">
        <v>0</v>
      </c>
    </row>
    <row r="335" spans="1:16" x14ac:dyDescent="0.2">
      <c r="A335" s="224"/>
      <c r="B335" s="38" t="s">
        <v>295</v>
      </c>
      <c r="C335" s="224">
        <v>633004</v>
      </c>
      <c r="D335" s="224">
        <v>131</v>
      </c>
      <c r="E335" s="90"/>
      <c r="F335" s="90" t="s">
        <v>219</v>
      </c>
      <c r="G335" s="202" t="s">
        <v>75</v>
      </c>
      <c r="H335" s="203"/>
      <c r="I335" s="24">
        <v>0</v>
      </c>
      <c r="J335" s="24">
        <v>247.89</v>
      </c>
      <c r="K335" s="23">
        <v>0</v>
      </c>
      <c r="L335" s="23">
        <v>6493</v>
      </c>
      <c r="M335" s="23">
        <v>6492.42</v>
      </c>
      <c r="N335" s="23">
        <v>2000</v>
      </c>
      <c r="O335" s="23">
        <v>0</v>
      </c>
      <c r="P335" s="23">
        <v>0</v>
      </c>
    </row>
    <row r="336" spans="1:16" x14ac:dyDescent="0.2">
      <c r="A336" s="224"/>
      <c r="B336" s="38" t="s">
        <v>295</v>
      </c>
      <c r="C336" s="224">
        <v>633005</v>
      </c>
      <c r="D336" s="224">
        <v>131</v>
      </c>
      <c r="E336" s="90"/>
      <c r="F336" s="90" t="s">
        <v>219</v>
      </c>
      <c r="G336" s="202" t="s">
        <v>299</v>
      </c>
      <c r="H336" s="203"/>
      <c r="I336" s="24">
        <v>0</v>
      </c>
      <c r="J336" s="24">
        <v>1165.48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</row>
    <row r="337" spans="1:16" x14ac:dyDescent="0.2">
      <c r="A337" s="183"/>
      <c r="B337" s="38" t="s">
        <v>295</v>
      </c>
      <c r="C337" s="183">
        <v>633006</v>
      </c>
      <c r="D337" s="183">
        <v>111</v>
      </c>
      <c r="E337" s="90"/>
      <c r="F337" s="90" t="s">
        <v>219</v>
      </c>
      <c r="G337" s="306" t="s">
        <v>12</v>
      </c>
      <c r="H337" s="307"/>
      <c r="I337" s="24">
        <v>2041.56</v>
      </c>
      <c r="J337" s="24">
        <v>12558.35</v>
      </c>
      <c r="K337" s="23">
        <v>15000</v>
      </c>
      <c r="L337" s="23">
        <v>10000</v>
      </c>
      <c r="M337" s="23">
        <v>9426.1299999999992</v>
      </c>
      <c r="N337" s="23">
        <v>10000</v>
      </c>
      <c r="O337" s="23">
        <v>10000</v>
      </c>
      <c r="P337" s="23">
        <v>10000</v>
      </c>
    </row>
    <row r="338" spans="1:16" x14ac:dyDescent="0.2">
      <c r="A338" s="183"/>
      <c r="B338" s="38" t="s">
        <v>295</v>
      </c>
      <c r="C338" s="183">
        <v>633006</v>
      </c>
      <c r="D338" s="183">
        <v>131</v>
      </c>
      <c r="E338" s="90"/>
      <c r="F338" s="90" t="s">
        <v>219</v>
      </c>
      <c r="G338" s="306" t="s">
        <v>12</v>
      </c>
      <c r="H338" s="307"/>
      <c r="I338" s="24">
        <v>25511.27</v>
      </c>
      <c r="J338" s="24">
        <v>34624.120000000003</v>
      </c>
      <c r="K338" s="23">
        <v>0</v>
      </c>
      <c r="L338" s="23">
        <v>36541</v>
      </c>
      <c r="M338" s="23">
        <v>36541.449999999997</v>
      </c>
      <c r="N338" s="23">
        <v>5000</v>
      </c>
      <c r="O338" s="23">
        <v>0</v>
      </c>
      <c r="P338" s="23">
        <v>0</v>
      </c>
    </row>
    <row r="339" spans="1:16" x14ac:dyDescent="0.2">
      <c r="A339" s="224"/>
      <c r="B339" s="38" t="s">
        <v>295</v>
      </c>
      <c r="C339" s="224">
        <v>633009</v>
      </c>
      <c r="D339" s="224">
        <v>111</v>
      </c>
      <c r="E339" s="90"/>
      <c r="F339" s="90" t="s">
        <v>219</v>
      </c>
      <c r="G339" s="202" t="s">
        <v>254</v>
      </c>
      <c r="H339" s="203"/>
      <c r="I339" s="24">
        <v>0</v>
      </c>
      <c r="J339" s="24">
        <v>4598.2</v>
      </c>
      <c r="K339" s="30">
        <v>6000</v>
      </c>
      <c r="L339" s="30">
        <v>6000</v>
      </c>
      <c r="M339" s="30">
        <v>0</v>
      </c>
      <c r="N339" s="30">
        <v>5000</v>
      </c>
      <c r="O339" s="30">
        <v>5000</v>
      </c>
      <c r="P339" s="30">
        <v>5000</v>
      </c>
    </row>
    <row r="340" spans="1:16" x14ac:dyDescent="0.2">
      <c r="A340" s="224"/>
      <c r="B340" s="38" t="s">
        <v>295</v>
      </c>
      <c r="C340" s="224">
        <v>633009</v>
      </c>
      <c r="D340" s="224">
        <v>111</v>
      </c>
      <c r="E340" s="90"/>
      <c r="F340" s="90" t="s">
        <v>300</v>
      </c>
      <c r="G340" s="202" t="s">
        <v>301</v>
      </c>
      <c r="H340" s="203"/>
      <c r="I340" s="24">
        <v>0</v>
      </c>
      <c r="J340" s="24">
        <v>597</v>
      </c>
      <c r="K340" s="30">
        <v>0</v>
      </c>
      <c r="L340" s="30">
        <v>7384</v>
      </c>
      <c r="M340" s="30">
        <v>5815.59</v>
      </c>
      <c r="N340" s="30">
        <v>0</v>
      </c>
      <c r="O340" s="30">
        <v>0</v>
      </c>
      <c r="P340" s="30">
        <v>0</v>
      </c>
    </row>
    <row r="341" spans="1:16" x14ac:dyDescent="0.2">
      <c r="A341" s="183"/>
      <c r="B341" s="38" t="s">
        <v>295</v>
      </c>
      <c r="C341" s="183">
        <v>633009</v>
      </c>
      <c r="D341" s="183">
        <v>111</v>
      </c>
      <c r="E341" s="90"/>
      <c r="F341" s="90" t="s">
        <v>219</v>
      </c>
      <c r="G341" s="306" t="s">
        <v>15</v>
      </c>
      <c r="H341" s="307"/>
      <c r="I341" s="24">
        <v>340</v>
      </c>
      <c r="J341" s="24">
        <v>2372.4</v>
      </c>
      <c r="K341" s="30">
        <v>5000</v>
      </c>
      <c r="L341" s="30">
        <v>5000</v>
      </c>
      <c r="M341" s="30">
        <v>2005.19</v>
      </c>
      <c r="N341" s="30">
        <v>4000</v>
      </c>
      <c r="O341" s="30">
        <v>4000</v>
      </c>
      <c r="P341" s="30">
        <v>4000</v>
      </c>
    </row>
    <row r="342" spans="1:16" x14ac:dyDescent="0.2">
      <c r="A342" s="224"/>
      <c r="B342" s="38" t="s">
        <v>295</v>
      </c>
      <c r="C342" s="224">
        <v>633009</v>
      </c>
      <c r="D342" s="224">
        <v>131</v>
      </c>
      <c r="E342" s="90"/>
      <c r="F342" s="90" t="s">
        <v>219</v>
      </c>
      <c r="G342" s="306" t="s">
        <v>15</v>
      </c>
      <c r="H342" s="307"/>
      <c r="I342" s="24">
        <v>0</v>
      </c>
      <c r="J342" s="24">
        <v>3137.58</v>
      </c>
      <c r="K342" s="23">
        <v>0</v>
      </c>
      <c r="L342" s="23">
        <v>6802</v>
      </c>
      <c r="M342" s="23">
        <v>6802.2</v>
      </c>
      <c r="N342" s="23">
        <v>1000</v>
      </c>
      <c r="O342" s="23">
        <v>0</v>
      </c>
      <c r="P342" s="23">
        <v>0</v>
      </c>
    </row>
    <row r="343" spans="1:16" x14ac:dyDescent="0.2">
      <c r="A343" s="224"/>
      <c r="B343" s="38" t="s">
        <v>295</v>
      </c>
      <c r="C343" s="224">
        <v>633010</v>
      </c>
      <c r="D343" s="224">
        <v>111</v>
      </c>
      <c r="E343" s="90"/>
      <c r="F343" s="90" t="s">
        <v>219</v>
      </c>
      <c r="G343" s="202" t="s">
        <v>16</v>
      </c>
      <c r="H343" s="203"/>
      <c r="I343" s="24">
        <v>0</v>
      </c>
      <c r="J343" s="24">
        <v>0</v>
      </c>
      <c r="K343" s="23">
        <v>1000</v>
      </c>
      <c r="L343" s="23">
        <v>50</v>
      </c>
      <c r="M343" s="23">
        <v>39.18</v>
      </c>
      <c r="N343" s="23">
        <v>200</v>
      </c>
      <c r="O343" s="23">
        <v>200</v>
      </c>
      <c r="P343" s="23">
        <v>200</v>
      </c>
    </row>
    <row r="344" spans="1:16" x14ac:dyDescent="0.2">
      <c r="A344" s="261"/>
      <c r="B344" s="38" t="s">
        <v>295</v>
      </c>
      <c r="C344" s="261">
        <v>633018</v>
      </c>
      <c r="D344" s="261">
        <v>111</v>
      </c>
      <c r="E344" s="90"/>
      <c r="F344" s="90" t="s">
        <v>219</v>
      </c>
      <c r="G344" s="259" t="s">
        <v>111</v>
      </c>
      <c r="H344" s="260"/>
      <c r="I344" s="24">
        <v>0</v>
      </c>
      <c r="J344" s="24">
        <v>0</v>
      </c>
      <c r="K344" s="23">
        <v>0</v>
      </c>
      <c r="L344" s="23">
        <v>1774</v>
      </c>
      <c r="M344" s="23">
        <v>1774</v>
      </c>
      <c r="N344" s="23">
        <v>0</v>
      </c>
      <c r="O344" s="23">
        <v>0</v>
      </c>
      <c r="P344" s="23">
        <v>0</v>
      </c>
    </row>
    <row r="345" spans="1:16" x14ac:dyDescent="0.2">
      <c r="A345" s="183"/>
      <c r="B345" s="38" t="s">
        <v>295</v>
      </c>
      <c r="C345" s="183">
        <v>633018</v>
      </c>
      <c r="D345" s="183">
        <v>131</v>
      </c>
      <c r="E345" s="90"/>
      <c r="F345" s="90" t="s">
        <v>219</v>
      </c>
      <c r="G345" s="168" t="s">
        <v>111</v>
      </c>
      <c r="H345" s="169"/>
      <c r="I345" s="24">
        <v>748.8</v>
      </c>
      <c r="J345" s="24">
        <v>349</v>
      </c>
      <c r="K345" s="23">
        <v>0</v>
      </c>
      <c r="L345" s="23">
        <v>600</v>
      </c>
      <c r="M345" s="23">
        <v>569</v>
      </c>
      <c r="N345" s="23">
        <v>1000</v>
      </c>
      <c r="O345" s="23">
        <v>1000</v>
      </c>
      <c r="P345" s="23">
        <v>1000</v>
      </c>
    </row>
    <row r="346" spans="1:16" x14ac:dyDescent="0.2">
      <c r="A346" s="224"/>
      <c r="B346" s="38" t="s">
        <v>295</v>
      </c>
      <c r="C346" s="224">
        <v>634004</v>
      </c>
      <c r="D346" s="224">
        <v>111</v>
      </c>
      <c r="E346" s="90"/>
      <c r="F346" s="90" t="s">
        <v>220</v>
      </c>
      <c r="G346" s="202" t="s">
        <v>19</v>
      </c>
      <c r="H346" s="203"/>
      <c r="I346" s="24">
        <v>0</v>
      </c>
      <c r="J346" s="24">
        <v>983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</row>
    <row r="347" spans="1:16" x14ac:dyDescent="0.2">
      <c r="A347" s="183"/>
      <c r="B347" s="38" t="s">
        <v>295</v>
      </c>
      <c r="C347" s="183">
        <v>634004</v>
      </c>
      <c r="D347" s="183">
        <v>111</v>
      </c>
      <c r="E347" s="90"/>
      <c r="F347" s="90" t="s">
        <v>219</v>
      </c>
      <c r="G347" s="168" t="s">
        <v>19</v>
      </c>
      <c r="H347" s="169"/>
      <c r="I347" s="24">
        <v>527.6</v>
      </c>
      <c r="J347" s="24">
        <v>360.4</v>
      </c>
      <c r="K347" s="23">
        <v>1000</v>
      </c>
      <c r="L347" s="23">
        <v>0</v>
      </c>
      <c r="M347" s="23">
        <v>0</v>
      </c>
      <c r="N347" s="23">
        <v>1000</v>
      </c>
      <c r="O347" s="23">
        <v>1000</v>
      </c>
      <c r="P347" s="23">
        <v>1000</v>
      </c>
    </row>
    <row r="348" spans="1:16" x14ac:dyDescent="0.2">
      <c r="A348" s="224"/>
      <c r="B348" s="38" t="s">
        <v>295</v>
      </c>
      <c r="C348" s="224">
        <v>635002</v>
      </c>
      <c r="D348" s="224">
        <v>111</v>
      </c>
      <c r="E348" s="90"/>
      <c r="F348" s="90" t="s">
        <v>219</v>
      </c>
      <c r="G348" s="202" t="s">
        <v>277</v>
      </c>
      <c r="H348" s="203"/>
      <c r="I348" s="24">
        <v>0</v>
      </c>
      <c r="J348" s="24">
        <v>556.38</v>
      </c>
      <c r="K348" s="23">
        <v>1500</v>
      </c>
      <c r="L348" s="23">
        <v>0</v>
      </c>
      <c r="M348" s="23">
        <v>0</v>
      </c>
      <c r="N348" s="23">
        <v>2000</v>
      </c>
      <c r="O348" s="23">
        <v>2000</v>
      </c>
      <c r="P348" s="23">
        <v>2000</v>
      </c>
    </row>
    <row r="349" spans="1:16" x14ac:dyDescent="0.2">
      <c r="A349" s="224"/>
      <c r="B349" s="38" t="s">
        <v>295</v>
      </c>
      <c r="C349" s="224">
        <v>635002</v>
      </c>
      <c r="D349" s="224">
        <v>131</v>
      </c>
      <c r="E349" s="90"/>
      <c r="F349" s="90" t="s">
        <v>219</v>
      </c>
      <c r="G349" s="202" t="s">
        <v>277</v>
      </c>
      <c r="H349" s="203"/>
      <c r="I349" s="24">
        <v>0</v>
      </c>
      <c r="J349" s="24">
        <v>832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</row>
    <row r="350" spans="1:16" x14ac:dyDescent="0.2">
      <c r="A350" s="224"/>
      <c r="B350" s="38" t="s">
        <v>295</v>
      </c>
      <c r="C350" s="224">
        <v>635004</v>
      </c>
      <c r="D350" s="224">
        <v>111</v>
      </c>
      <c r="E350" s="90"/>
      <c r="F350" s="90" t="s">
        <v>219</v>
      </c>
      <c r="G350" s="202" t="s">
        <v>285</v>
      </c>
      <c r="H350" s="203"/>
      <c r="I350" s="24">
        <v>0</v>
      </c>
      <c r="J350" s="24">
        <v>150</v>
      </c>
      <c r="K350" s="23">
        <v>2000</v>
      </c>
      <c r="L350" s="23">
        <v>2000</v>
      </c>
      <c r="M350" s="23">
        <v>248</v>
      </c>
      <c r="N350" s="23">
        <v>2000</v>
      </c>
      <c r="O350" s="23">
        <v>2000</v>
      </c>
      <c r="P350" s="23">
        <v>2000</v>
      </c>
    </row>
    <row r="351" spans="1:16" x14ac:dyDescent="0.2">
      <c r="A351" s="224"/>
      <c r="B351" s="38" t="s">
        <v>295</v>
      </c>
      <c r="C351" s="224">
        <v>635006</v>
      </c>
      <c r="D351" s="224">
        <v>131</v>
      </c>
      <c r="E351" s="90"/>
      <c r="F351" s="90" t="s">
        <v>219</v>
      </c>
      <c r="G351" s="202" t="s">
        <v>302</v>
      </c>
      <c r="H351" s="203"/>
      <c r="I351" s="24">
        <v>0</v>
      </c>
      <c r="J351" s="24">
        <v>16535.37</v>
      </c>
      <c r="K351" s="23">
        <v>0</v>
      </c>
      <c r="L351" s="23">
        <v>3284</v>
      </c>
      <c r="M351" s="23">
        <v>3284</v>
      </c>
      <c r="N351" s="23">
        <v>2000</v>
      </c>
      <c r="O351" s="23">
        <v>0</v>
      </c>
      <c r="P351" s="23">
        <v>0</v>
      </c>
    </row>
    <row r="352" spans="1:16" x14ac:dyDescent="0.2">
      <c r="A352" s="234"/>
      <c r="B352" s="38" t="s">
        <v>295</v>
      </c>
      <c r="C352" s="234">
        <v>635006</v>
      </c>
      <c r="D352" s="234">
        <v>111</v>
      </c>
      <c r="E352" s="90"/>
      <c r="F352" s="90" t="s">
        <v>219</v>
      </c>
      <c r="G352" s="229" t="s">
        <v>302</v>
      </c>
      <c r="H352" s="230"/>
      <c r="I352" s="24">
        <v>0</v>
      </c>
      <c r="J352" s="24">
        <v>0</v>
      </c>
      <c r="K352" s="23">
        <v>27210</v>
      </c>
      <c r="L352" s="23">
        <v>2210</v>
      </c>
      <c r="M352" s="23">
        <v>1580</v>
      </c>
      <c r="N352" s="23">
        <v>2000</v>
      </c>
      <c r="O352" s="23">
        <v>2000</v>
      </c>
      <c r="P352" s="23">
        <v>2000</v>
      </c>
    </row>
    <row r="353" spans="1:16" x14ac:dyDescent="0.2">
      <c r="A353" s="224"/>
      <c r="B353" s="38" t="s">
        <v>295</v>
      </c>
      <c r="C353" s="224">
        <v>637001</v>
      </c>
      <c r="D353" s="224">
        <v>111</v>
      </c>
      <c r="E353" s="90"/>
      <c r="F353" s="90" t="s">
        <v>219</v>
      </c>
      <c r="G353" s="202" t="s">
        <v>140</v>
      </c>
      <c r="H353" s="203"/>
      <c r="I353" s="24">
        <v>0</v>
      </c>
      <c r="J353" s="24">
        <v>775</v>
      </c>
      <c r="K353" s="23">
        <v>1000</v>
      </c>
      <c r="L353" s="23">
        <v>100</v>
      </c>
      <c r="M353" s="23">
        <v>58</v>
      </c>
      <c r="N353" s="23">
        <v>1000</v>
      </c>
      <c r="O353" s="23">
        <v>1000</v>
      </c>
      <c r="P353" s="23">
        <v>1000</v>
      </c>
    </row>
    <row r="354" spans="1:16" x14ac:dyDescent="0.2">
      <c r="A354" s="224"/>
      <c r="B354" s="38" t="s">
        <v>295</v>
      </c>
      <c r="C354" s="224">
        <v>637001</v>
      </c>
      <c r="D354" s="224">
        <v>131</v>
      </c>
      <c r="E354" s="90"/>
      <c r="F354" s="90" t="s">
        <v>219</v>
      </c>
      <c r="G354" s="202" t="s">
        <v>140</v>
      </c>
      <c r="H354" s="203"/>
      <c r="I354" s="24">
        <v>0</v>
      </c>
      <c r="J354" s="24">
        <v>215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</row>
    <row r="355" spans="1:16" x14ac:dyDescent="0.2">
      <c r="A355" s="183"/>
      <c r="B355" s="38" t="s">
        <v>295</v>
      </c>
      <c r="C355" s="183">
        <v>637002</v>
      </c>
      <c r="D355" s="183">
        <v>111</v>
      </c>
      <c r="E355" s="90"/>
      <c r="F355" s="90" t="s">
        <v>219</v>
      </c>
      <c r="G355" s="168" t="s">
        <v>212</v>
      </c>
      <c r="H355" s="169"/>
      <c r="I355" s="24">
        <v>194.78</v>
      </c>
      <c r="J355" s="24">
        <v>3417.96</v>
      </c>
      <c r="K355" s="23">
        <v>5000</v>
      </c>
      <c r="L355" s="23">
        <v>0</v>
      </c>
      <c r="M355" s="23">
        <v>0</v>
      </c>
      <c r="N355" s="23">
        <v>1000</v>
      </c>
      <c r="O355" s="23">
        <v>1000</v>
      </c>
      <c r="P355" s="23">
        <v>1000</v>
      </c>
    </row>
    <row r="356" spans="1:16" x14ac:dyDescent="0.2">
      <c r="A356" s="183"/>
      <c r="B356" s="38" t="s">
        <v>295</v>
      </c>
      <c r="C356" s="183">
        <v>637004</v>
      </c>
      <c r="D356" s="183">
        <v>111</v>
      </c>
      <c r="E356" s="90"/>
      <c r="F356" s="90" t="s">
        <v>220</v>
      </c>
      <c r="G356" s="306" t="s">
        <v>23</v>
      </c>
      <c r="H356" s="307"/>
      <c r="I356" s="24">
        <v>0</v>
      </c>
      <c r="J356" s="24">
        <v>0</v>
      </c>
      <c r="K356" s="23">
        <v>0</v>
      </c>
      <c r="L356" s="23">
        <v>0</v>
      </c>
      <c r="M356" s="23">
        <v>0</v>
      </c>
      <c r="N356" s="23">
        <v>6464</v>
      </c>
      <c r="O356" s="23">
        <v>6464</v>
      </c>
      <c r="P356" s="23">
        <v>6464</v>
      </c>
    </row>
    <row r="357" spans="1:16" x14ac:dyDescent="0.2">
      <c r="A357" s="183"/>
      <c r="B357" s="38" t="s">
        <v>295</v>
      </c>
      <c r="C357" s="183">
        <v>637004</v>
      </c>
      <c r="D357" s="183">
        <v>111</v>
      </c>
      <c r="E357" s="90"/>
      <c r="F357" s="90" t="s">
        <v>219</v>
      </c>
      <c r="G357" s="306" t="s">
        <v>23</v>
      </c>
      <c r="H357" s="307"/>
      <c r="I357" s="24">
        <v>1009</v>
      </c>
      <c r="J357" s="24">
        <v>5682.69</v>
      </c>
      <c r="K357" s="23">
        <v>7000</v>
      </c>
      <c r="L357" s="23">
        <v>27037</v>
      </c>
      <c r="M357" s="23">
        <v>18129.71</v>
      </c>
      <c r="N357" s="23">
        <v>3000</v>
      </c>
      <c r="O357" s="23">
        <v>3000</v>
      </c>
      <c r="P357" s="23">
        <v>3000</v>
      </c>
    </row>
    <row r="358" spans="1:16" x14ac:dyDescent="0.2">
      <c r="A358" s="224"/>
      <c r="B358" s="38" t="s">
        <v>295</v>
      </c>
      <c r="C358" s="224">
        <v>637004</v>
      </c>
      <c r="D358" s="224">
        <v>131</v>
      </c>
      <c r="E358" s="90"/>
      <c r="F358" s="90" t="s">
        <v>219</v>
      </c>
      <c r="G358" s="306" t="s">
        <v>23</v>
      </c>
      <c r="H358" s="307"/>
      <c r="I358" s="24">
        <v>0</v>
      </c>
      <c r="J358" s="24">
        <v>27.4</v>
      </c>
      <c r="K358" s="23">
        <v>0</v>
      </c>
      <c r="L358" s="23">
        <v>8946</v>
      </c>
      <c r="M358" s="23">
        <v>8945.9599999999991</v>
      </c>
      <c r="N358" s="23">
        <v>13000</v>
      </c>
      <c r="O358" s="23">
        <v>0</v>
      </c>
      <c r="P358" s="23">
        <v>0</v>
      </c>
    </row>
    <row r="359" spans="1:16" x14ac:dyDescent="0.2">
      <c r="A359" s="224"/>
      <c r="B359" s="38" t="s">
        <v>295</v>
      </c>
      <c r="C359" s="224">
        <v>637005</v>
      </c>
      <c r="D359" s="224">
        <v>111</v>
      </c>
      <c r="E359" s="90"/>
      <c r="F359" s="90" t="s">
        <v>328</v>
      </c>
      <c r="G359" s="202" t="s">
        <v>287</v>
      </c>
      <c r="H359" s="203"/>
      <c r="I359" s="24">
        <v>0</v>
      </c>
      <c r="J359" s="24">
        <v>301.5</v>
      </c>
      <c r="K359" s="23">
        <v>1206</v>
      </c>
      <c r="L359" s="23">
        <v>1206</v>
      </c>
      <c r="M359" s="23">
        <v>1306.5</v>
      </c>
      <c r="N359" s="23">
        <v>1206</v>
      </c>
      <c r="O359" s="23">
        <v>1206</v>
      </c>
      <c r="P359" s="23">
        <v>1206</v>
      </c>
    </row>
    <row r="360" spans="1:16" x14ac:dyDescent="0.2">
      <c r="A360" s="234"/>
      <c r="B360" s="38" t="s">
        <v>295</v>
      </c>
      <c r="C360" s="234">
        <v>637005</v>
      </c>
      <c r="D360" s="234">
        <v>111</v>
      </c>
      <c r="E360" s="90"/>
      <c r="F360" s="90" t="s">
        <v>219</v>
      </c>
      <c r="G360" s="229" t="s">
        <v>24</v>
      </c>
      <c r="H360" s="230"/>
      <c r="I360" s="24">
        <v>0</v>
      </c>
      <c r="J360" s="24">
        <v>0</v>
      </c>
      <c r="K360" s="23">
        <v>10000</v>
      </c>
      <c r="L360" s="23">
        <v>10000</v>
      </c>
      <c r="M360" s="23">
        <v>6086.5</v>
      </c>
      <c r="N360" s="23">
        <v>5000</v>
      </c>
      <c r="O360" s="23">
        <v>5000</v>
      </c>
      <c r="P360" s="23">
        <v>5000</v>
      </c>
    </row>
    <row r="361" spans="1:16" x14ac:dyDescent="0.2">
      <c r="A361" s="224"/>
      <c r="B361" s="38" t="s">
        <v>295</v>
      </c>
      <c r="C361" s="224">
        <v>637005</v>
      </c>
      <c r="D361" s="224">
        <v>131</v>
      </c>
      <c r="E361" s="90"/>
      <c r="F361" s="90" t="s">
        <v>219</v>
      </c>
      <c r="G361" s="202" t="s">
        <v>24</v>
      </c>
      <c r="H361" s="203"/>
      <c r="I361" s="24">
        <v>0</v>
      </c>
      <c r="J361" s="24">
        <v>2268</v>
      </c>
      <c r="K361" s="23">
        <v>0</v>
      </c>
      <c r="L361" s="23">
        <v>0</v>
      </c>
      <c r="M361" s="23">
        <v>0</v>
      </c>
      <c r="N361" s="23">
        <v>2000</v>
      </c>
      <c r="O361" s="23">
        <v>0</v>
      </c>
      <c r="P361" s="23">
        <v>0</v>
      </c>
    </row>
    <row r="362" spans="1:16" x14ac:dyDescent="0.2">
      <c r="A362" s="183"/>
      <c r="B362" s="38" t="s">
        <v>295</v>
      </c>
      <c r="C362" s="183">
        <v>637014</v>
      </c>
      <c r="D362" s="183">
        <v>111</v>
      </c>
      <c r="E362" s="90"/>
      <c r="F362" s="90" t="s">
        <v>219</v>
      </c>
      <c r="G362" s="306" t="s">
        <v>26</v>
      </c>
      <c r="H362" s="307"/>
      <c r="I362" s="24">
        <v>3414.4</v>
      </c>
      <c r="J362" s="24">
        <v>6149.64</v>
      </c>
      <c r="K362" s="23">
        <v>8992</v>
      </c>
      <c r="L362" s="23">
        <v>8992</v>
      </c>
      <c r="M362" s="23">
        <v>7124</v>
      </c>
      <c r="N362" s="23">
        <v>8000</v>
      </c>
      <c r="O362" s="23">
        <v>0</v>
      </c>
      <c r="P362" s="23">
        <v>0</v>
      </c>
    </row>
    <row r="363" spans="1:16" x14ac:dyDescent="0.2">
      <c r="A363" s="183"/>
      <c r="B363" s="38" t="s">
        <v>295</v>
      </c>
      <c r="C363" s="183">
        <v>637014</v>
      </c>
      <c r="D363" s="183">
        <v>131</v>
      </c>
      <c r="E363" s="90"/>
      <c r="F363" s="90" t="s">
        <v>219</v>
      </c>
      <c r="G363" s="306" t="s">
        <v>26</v>
      </c>
      <c r="H363" s="307"/>
      <c r="I363" s="24">
        <v>1056</v>
      </c>
      <c r="J363" s="24">
        <v>0</v>
      </c>
      <c r="K363" s="23">
        <v>0</v>
      </c>
      <c r="L363" s="23">
        <v>2128</v>
      </c>
      <c r="M363" s="23">
        <v>2128</v>
      </c>
      <c r="N363" s="23">
        <v>2000</v>
      </c>
      <c r="O363" s="23">
        <v>8000</v>
      </c>
      <c r="P363" s="23">
        <v>8000</v>
      </c>
    </row>
    <row r="364" spans="1:16" x14ac:dyDescent="0.2">
      <c r="A364" s="183"/>
      <c r="B364" s="38" t="s">
        <v>295</v>
      </c>
      <c r="C364" s="183">
        <v>637016</v>
      </c>
      <c r="D364" s="183">
        <v>111</v>
      </c>
      <c r="E364" s="90"/>
      <c r="F364" s="90" t="s">
        <v>219</v>
      </c>
      <c r="G364" s="306" t="s">
        <v>27</v>
      </c>
      <c r="H364" s="307"/>
      <c r="I364" s="24">
        <v>1185.75</v>
      </c>
      <c r="J364" s="24">
        <v>2140.62</v>
      </c>
      <c r="K364" s="23">
        <v>3170</v>
      </c>
      <c r="L364" s="23">
        <v>3170</v>
      </c>
      <c r="M364" s="23">
        <v>2759.25</v>
      </c>
      <c r="N364" s="23">
        <v>3000</v>
      </c>
      <c r="O364" s="23">
        <v>3000</v>
      </c>
      <c r="P364" s="23">
        <v>3000</v>
      </c>
    </row>
    <row r="365" spans="1:16" x14ac:dyDescent="0.2">
      <c r="A365" s="183"/>
      <c r="B365" s="38" t="s">
        <v>60</v>
      </c>
      <c r="C365" s="183">
        <v>633011</v>
      </c>
      <c r="D365" s="183">
        <v>111</v>
      </c>
      <c r="E365" s="90"/>
      <c r="F365" s="90" t="s">
        <v>255</v>
      </c>
      <c r="G365" s="168" t="s">
        <v>59</v>
      </c>
      <c r="H365" s="169"/>
      <c r="I365" s="358">
        <v>716.16</v>
      </c>
      <c r="J365" s="263">
        <v>19923.599999999999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</row>
    <row r="366" spans="1:16" x14ac:dyDescent="0.2">
      <c r="A366" s="253"/>
      <c r="B366" s="38" t="s">
        <v>60</v>
      </c>
      <c r="C366" s="253">
        <v>633011</v>
      </c>
      <c r="D366" s="253">
        <v>111</v>
      </c>
      <c r="E366" s="90"/>
      <c r="F366" s="90" t="s">
        <v>257</v>
      </c>
      <c r="G366" s="251" t="s">
        <v>59</v>
      </c>
      <c r="H366" s="252"/>
      <c r="I366" s="359"/>
      <c r="J366" s="264">
        <v>9907.2000000000007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</row>
    <row r="367" spans="1:16" x14ac:dyDescent="0.2">
      <c r="A367" s="183"/>
      <c r="B367" s="38" t="s">
        <v>60</v>
      </c>
      <c r="C367" s="183">
        <v>633011</v>
      </c>
      <c r="D367" s="183">
        <v>111</v>
      </c>
      <c r="E367" s="90"/>
      <c r="F367" s="90" t="s">
        <v>331</v>
      </c>
      <c r="G367" s="168" t="s">
        <v>59</v>
      </c>
      <c r="H367" s="169"/>
      <c r="I367" s="360"/>
      <c r="J367" s="264">
        <v>3633.6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</row>
    <row r="368" spans="1:16" x14ac:dyDescent="0.2">
      <c r="A368" s="302" t="s">
        <v>79</v>
      </c>
      <c r="B368" s="302"/>
      <c r="C368" s="302"/>
      <c r="D368" s="302"/>
      <c r="E368" s="302"/>
      <c r="F368" s="302"/>
      <c r="G368" s="302"/>
      <c r="H368" s="302"/>
      <c r="I368" s="49">
        <f>SUM(I369:I370)</f>
        <v>17904</v>
      </c>
      <c r="J368" s="49">
        <f t="shared" ref="J368:P368" si="75">SUM(J369:J370)</f>
        <v>0</v>
      </c>
      <c r="K368" s="49">
        <f t="shared" si="75"/>
        <v>32156</v>
      </c>
      <c r="L368" s="49">
        <f t="shared" si="75"/>
        <v>32156</v>
      </c>
      <c r="M368" s="49">
        <f t="shared" si="75"/>
        <v>30288</v>
      </c>
      <c r="N368" s="49">
        <f t="shared" si="75"/>
        <v>0</v>
      </c>
      <c r="O368" s="49">
        <f t="shared" si="75"/>
        <v>0</v>
      </c>
      <c r="P368" s="49">
        <f t="shared" si="75"/>
        <v>0</v>
      </c>
    </row>
    <row r="369" spans="1:18" x14ac:dyDescent="0.2">
      <c r="A369" s="183"/>
      <c r="B369" s="38" t="s">
        <v>60</v>
      </c>
      <c r="C369" s="183">
        <v>642026</v>
      </c>
      <c r="D369" s="183">
        <v>111</v>
      </c>
      <c r="E369" s="90"/>
      <c r="F369" s="90" t="s">
        <v>255</v>
      </c>
      <c r="G369" s="168" t="s">
        <v>256</v>
      </c>
      <c r="H369" s="169"/>
      <c r="I369" s="24">
        <v>9565</v>
      </c>
      <c r="J369" s="24">
        <v>0</v>
      </c>
      <c r="K369" s="30">
        <v>8348</v>
      </c>
      <c r="L369" s="30">
        <v>8348</v>
      </c>
      <c r="M369" s="30">
        <v>5010</v>
      </c>
      <c r="N369" s="30">
        <v>0</v>
      </c>
      <c r="O369" s="30">
        <v>0</v>
      </c>
      <c r="P369" s="30">
        <v>0</v>
      </c>
    </row>
    <row r="370" spans="1:18" x14ac:dyDescent="0.2">
      <c r="A370" s="183"/>
      <c r="B370" s="38" t="s">
        <v>60</v>
      </c>
      <c r="C370" s="183">
        <v>642026</v>
      </c>
      <c r="D370" s="183">
        <v>111</v>
      </c>
      <c r="E370" s="90"/>
      <c r="F370" s="90" t="s">
        <v>257</v>
      </c>
      <c r="G370" s="168" t="s">
        <v>258</v>
      </c>
      <c r="H370" s="169"/>
      <c r="I370" s="24">
        <v>8339</v>
      </c>
      <c r="J370" s="24">
        <v>0</v>
      </c>
      <c r="K370" s="30">
        <v>23808</v>
      </c>
      <c r="L370" s="30">
        <v>23808</v>
      </c>
      <c r="M370" s="30">
        <v>25278</v>
      </c>
      <c r="N370" s="30">
        <v>0</v>
      </c>
      <c r="O370" s="30">
        <v>0</v>
      </c>
      <c r="P370" s="30">
        <v>0</v>
      </c>
    </row>
    <row r="371" spans="1:18" ht="23.25" customHeight="1" x14ac:dyDescent="0.2">
      <c r="A371" s="331" t="s">
        <v>221</v>
      </c>
      <c r="B371" s="331"/>
      <c r="C371" s="331"/>
      <c r="D371" s="331"/>
      <c r="E371" s="331"/>
      <c r="F371" s="331"/>
      <c r="G371" s="331"/>
      <c r="H371" s="331"/>
      <c r="I371" s="87">
        <f>I372</f>
        <v>10154.18</v>
      </c>
      <c r="J371" s="87">
        <f t="shared" ref="J371:P371" si="76">J372</f>
        <v>20377.36</v>
      </c>
      <c r="K371" s="87">
        <f t="shared" si="76"/>
        <v>17500</v>
      </c>
      <c r="L371" s="87">
        <f t="shared" si="76"/>
        <v>17500</v>
      </c>
      <c r="M371" s="87">
        <f t="shared" si="76"/>
        <v>3485</v>
      </c>
      <c r="N371" s="87">
        <f t="shared" si="76"/>
        <v>10000</v>
      </c>
      <c r="O371" s="87">
        <f t="shared" si="76"/>
        <v>10000</v>
      </c>
      <c r="P371" s="87">
        <f t="shared" si="76"/>
        <v>10000</v>
      </c>
      <c r="Q371" s="123"/>
    </row>
    <row r="372" spans="1:18" s="6" customFormat="1" x14ac:dyDescent="0.2">
      <c r="A372" s="305" t="s">
        <v>222</v>
      </c>
      <c r="B372" s="305"/>
      <c r="C372" s="305"/>
      <c r="D372" s="305"/>
      <c r="E372" s="305"/>
      <c r="F372" s="305"/>
      <c r="G372" s="305"/>
      <c r="H372" s="305"/>
      <c r="I372" s="50">
        <f t="shared" ref="I372:P372" si="77">SUM(I373)</f>
        <v>10154.18</v>
      </c>
      <c r="J372" s="50">
        <f t="shared" si="77"/>
        <v>20377.36</v>
      </c>
      <c r="K372" s="50">
        <f t="shared" si="77"/>
        <v>17500</v>
      </c>
      <c r="L372" s="50">
        <f t="shared" si="77"/>
        <v>17500</v>
      </c>
      <c r="M372" s="50">
        <f t="shared" si="77"/>
        <v>3485</v>
      </c>
      <c r="N372" s="50">
        <f t="shared" si="77"/>
        <v>10000</v>
      </c>
      <c r="O372" s="50">
        <f t="shared" si="77"/>
        <v>10000</v>
      </c>
      <c r="P372" s="50">
        <f t="shared" si="77"/>
        <v>10000</v>
      </c>
      <c r="Q372" s="5"/>
      <c r="R372" s="5"/>
    </row>
    <row r="373" spans="1:18" s="6" customFormat="1" ht="12.75" customHeight="1" x14ac:dyDescent="0.2">
      <c r="A373" s="308" t="s">
        <v>65</v>
      </c>
      <c r="B373" s="308"/>
      <c r="C373" s="308"/>
      <c r="D373" s="308"/>
      <c r="E373" s="308"/>
      <c r="F373" s="308"/>
      <c r="G373" s="308"/>
      <c r="H373" s="308"/>
      <c r="I373" s="51">
        <f t="shared" ref="I373:P373" si="78">I374+I379</f>
        <v>10154.18</v>
      </c>
      <c r="J373" s="51">
        <f t="shared" si="78"/>
        <v>20377.36</v>
      </c>
      <c r="K373" s="51">
        <f t="shared" si="78"/>
        <v>17500</v>
      </c>
      <c r="L373" s="51">
        <f t="shared" si="78"/>
        <v>17500</v>
      </c>
      <c r="M373" s="51">
        <f t="shared" si="78"/>
        <v>3485</v>
      </c>
      <c r="N373" s="51">
        <f t="shared" si="78"/>
        <v>10000</v>
      </c>
      <c r="O373" s="51">
        <f t="shared" si="78"/>
        <v>10000</v>
      </c>
      <c r="P373" s="51">
        <f t="shared" si="78"/>
        <v>10000</v>
      </c>
      <c r="Q373" s="122"/>
      <c r="R373" s="5"/>
    </row>
    <row r="374" spans="1:18" s="6" customFormat="1" ht="12.75" customHeight="1" x14ac:dyDescent="0.2">
      <c r="A374" s="302" t="s">
        <v>69</v>
      </c>
      <c r="B374" s="302"/>
      <c r="C374" s="302"/>
      <c r="D374" s="302"/>
      <c r="E374" s="302"/>
      <c r="F374" s="302"/>
      <c r="G374" s="302"/>
      <c r="H374" s="302"/>
      <c r="I374" s="52">
        <f>SUM(I377:I378)</f>
        <v>2102.38</v>
      </c>
      <c r="J374" s="52">
        <f>SUM(J375:J378)</f>
        <v>1337.86</v>
      </c>
      <c r="K374" s="52">
        <f t="shared" ref="K374:P374" si="79">SUM(K377:K378)</f>
        <v>0</v>
      </c>
      <c r="L374" s="52">
        <f t="shared" si="79"/>
        <v>0</v>
      </c>
      <c r="M374" s="52">
        <f t="shared" si="79"/>
        <v>0</v>
      </c>
      <c r="N374" s="52">
        <f t="shared" si="79"/>
        <v>0</v>
      </c>
      <c r="O374" s="52">
        <f t="shared" si="79"/>
        <v>0</v>
      </c>
      <c r="P374" s="52">
        <f t="shared" si="79"/>
        <v>0</v>
      </c>
      <c r="Q374" s="5"/>
      <c r="R374" s="5"/>
    </row>
    <row r="375" spans="1:18" s="6" customFormat="1" ht="12.75" customHeight="1" x14ac:dyDescent="0.2">
      <c r="A375" s="9"/>
      <c r="B375" s="257" t="s">
        <v>43</v>
      </c>
      <c r="C375" s="257" t="s">
        <v>122</v>
      </c>
      <c r="D375" s="8" t="s">
        <v>50</v>
      </c>
      <c r="E375" s="257"/>
      <c r="F375" s="258"/>
      <c r="G375" s="296" t="s">
        <v>336</v>
      </c>
      <c r="H375" s="297"/>
      <c r="I375" s="81">
        <v>0</v>
      </c>
      <c r="J375" s="81">
        <v>1286.55</v>
      </c>
      <c r="K375" s="81">
        <v>0</v>
      </c>
      <c r="L375" s="81">
        <v>0</v>
      </c>
      <c r="M375" s="81">
        <v>0</v>
      </c>
      <c r="N375" s="81">
        <v>0</v>
      </c>
      <c r="O375" s="81">
        <v>0</v>
      </c>
      <c r="P375" s="81">
        <v>0</v>
      </c>
      <c r="Q375" s="5"/>
      <c r="R375" s="5"/>
    </row>
    <row r="376" spans="1:18" s="6" customFormat="1" ht="12.75" customHeight="1" x14ac:dyDescent="0.2">
      <c r="A376" s="9"/>
      <c r="B376" s="257" t="s">
        <v>43</v>
      </c>
      <c r="C376" s="257" t="s">
        <v>125</v>
      </c>
      <c r="D376" s="8" t="s">
        <v>50</v>
      </c>
      <c r="E376" s="257"/>
      <c r="F376" s="258"/>
      <c r="G376" s="296" t="s">
        <v>337</v>
      </c>
      <c r="H376" s="297"/>
      <c r="I376" s="81">
        <v>0</v>
      </c>
      <c r="J376" s="81">
        <v>51.31</v>
      </c>
      <c r="K376" s="81">
        <v>0</v>
      </c>
      <c r="L376" s="81">
        <v>0</v>
      </c>
      <c r="M376" s="81">
        <v>0</v>
      </c>
      <c r="N376" s="81">
        <v>0</v>
      </c>
      <c r="O376" s="81">
        <v>0</v>
      </c>
      <c r="P376" s="81">
        <v>0</v>
      </c>
      <c r="Q376" s="5"/>
      <c r="R376" s="5"/>
    </row>
    <row r="377" spans="1:18" s="6" customFormat="1" ht="12.75" customHeight="1" x14ac:dyDescent="0.2">
      <c r="A377" s="76"/>
      <c r="B377" s="78" t="s">
        <v>43</v>
      </c>
      <c r="C377" s="77" t="s">
        <v>76</v>
      </c>
      <c r="D377" s="77" t="s">
        <v>50</v>
      </c>
      <c r="E377" s="96"/>
      <c r="F377" s="96"/>
      <c r="G377" s="357" t="s">
        <v>12</v>
      </c>
      <c r="H377" s="357"/>
      <c r="I377" s="24">
        <v>1991.98</v>
      </c>
      <c r="J377" s="24">
        <v>0</v>
      </c>
      <c r="K377" s="23">
        <v>0</v>
      </c>
      <c r="L377" s="23">
        <v>0</v>
      </c>
      <c r="M377" s="24">
        <v>0</v>
      </c>
      <c r="N377" s="23">
        <v>0</v>
      </c>
      <c r="O377" s="24">
        <v>0</v>
      </c>
      <c r="P377" s="24">
        <v>0</v>
      </c>
      <c r="Q377" s="5"/>
      <c r="R377" s="5"/>
    </row>
    <row r="378" spans="1:18" s="6" customFormat="1" ht="12.75" customHeight="1" x14ac:dyDescent="0.2">
      <c r="A378" s="9"/>
      <c r="B378" s="133" t="s">
        <v>43</v>
      </c>
      <c r="C378" s="133" t="s">
        <v>179</v>
      </c>
      <c r="D378" s="8" t="s">
        <v>50</v>
      </c>
      <c r="E378" s="133"/>
      <c r="F378" s="132"/>
      <c r="G378" s="296" t="s">
        <v>223</v>
      </c>
      <c r="H378" s="297"/>
      <c r="I378" s="81">
        <v>110.4</v>
      </c>
      <c r="J378" s="81">
        <v>0</v>
      </c>
      <c r="K378" s="81">
        <v>0</v>
      </c>
      <c r="L378" s="81">
        <v>0</v>
      </c>
      <c r="M378" s="81">
        <v>0</v>
      </c>
      <c r="N378" s="81">
        <v>0</v>
      </c>
      <c r="O378" s="81">
        <v>0</v>
      </c>
      <c r="P378" s="81">
        <v>0</v>
      </c>
      <c r="Q378" s="5"/>
      <c r="R378" s="5"/>
    </row>
    <row r="379" spans="1:18" s="6" customFormat="1" ht="12.75" customHeight="1" x14ac:dyDescent="0.2">
      <c r="A379" s="302" t="s">
        <v>79</v>
      </c>
      <c r="B379" s="302"/>
      <c r="C379" s="302"/>
      <c r="D379" s="302"/>
      <c r="E379" s="302"/>
      <c r="F379" s="302"/>
      <c r="G379" s="302"/>
      <c r="H379" s="302"/>
      <c r="I379" s="241">
        <f>SUM(I380:I383)</f>
        <v>8051.8</v>
      </c>
      <c r="J379" s="241">
        <f t="shared" ref="J379:P379" si="80">SUM(J380:J383)</f>
        <v>19039.5</v>
      </c>
      <c r="K379" s="241">
        <f t="shared" si="80"/>
        <v>17500</v>
      </c>
      <c r="L379" s="241">
        <f t="shared" si="80"/>
        <v>17500</v>
      </c>
      <c r="M379" s="241">
        <f t="shared" si="80"/>
        <v>3485</v>
      </c>
      <c r="N379" s="241">
        <f t="shared" si="80"/>
        <v>10000</v>
      </c>
      <c r="O379" s="241">
        <f t="shared" si="80"/>
        <v>10000</v>
      </c>
      <c r="P379" s="241">
        <f t="shared" si="80"/>
        <v>10000</v>
      </c>
      <c r="Q379" s="5"/>
      <c r="R379" s="5"/>
    </row>
    <row r="380" spans="1:18" s="6" customFormat="1" ht="12.75" customHeight="1" x14ac:dyDescent="0.2">
      <c r="A380" s="9"/>
      <c r="B380" s="145" t="s">
        <v>43</v>
      </c>
      <c r="C380" s="145" t="s">
        <v>169</v>
      </c>
      <c r="D380" s="8" t="s">
        <v>50</v>
      </c>
      <c r="E380" s="145"/>
      <c r="F380" s="147" t="s">
        <v>170</v>
      </c>
      <c r="G380" s="143" t="s">
        <v>172</v>
      </c>
      <c r="H380" s="144"/>
      <c r="I380" s="300">
        <v>8051.8</v>
      </c>
      <c r="J380" s="255">
        <v>11039.5</v>
      </c>
      <c r="K380" s="81">
        <v>11500</v>
      </c>
      <c r="L380" s="81">
        <v>11500</v>
      </c>
      <c r="M380" s="81">
        <v>3485</v>
      </c>
      <c r="N380" s="300">
        <v>10000</v>
      </c>
      <c r="O380" s="300">
        <v>10000</v>
      </c>
      <c r="P380" s="300">
        <v>10000</v>
      </c>
      <c r="Q380" s="5"/>
      <c r="R380" s="5"/>
    </row>
    <row r="381" spans="1:18" s="6" customFormat="1" ht="12.75" customHeight="1" x14ac:dyDescent="0.2">
      <c r="A381" s="9"/>
      <c r="B381" s="145" t="s">
        <v>43</v>
      </c>
      <c r="C381" s="145" t="s">
        <v>169</v>
      </c>
      <c r="D381" s="8" t="s">
        <v>50</v>
      </c>
      <c r="E381" s="145"/>
      <c r="F381" s="147" t="s">
        <v>171</v>
      </c>
      <c r="G381" s="143" t="s">
        <v>173</v>
      </c>
      <c r="H381" s="144"/>
      <c r="I381" s="301"/>
      <c r="J381" s="254">
        <v>6000</v>
      </c>
      <c r="K381" s="81">
        <v>6000</v>
      </c>
      <c r="L381" s="81">
        <v>6000</v>
      </c>
      <c r="M381" s="81">
        <v>0</v>
      </c>
      <c r="N381" s="301"/>
      <c r="O381" s="301"/>
      <c r="P381" s="301"/>
      <c r="Q381" s="5"/>
      <c r="R381" s="5"/>
    </row>
    <row r="382" spans="1:18" s="6" customFormat="1" ht="12.75" customHeight="1" x14ac:dyDescent="0.2">
      <c r="A382" s="9"/>
      <c r="B382" s="179" t="s">
        <v>43</v>
      </c>
      <c r="C382" s="179" t="s">
        <v>169</v>
      </c>
      <c r="D382" s="8" t="s">
        <v>50</v>
      </c>
      <c r="E382" s="179"/>
      <c r="F382" s="174" t="s">
        <v>290</v>
      </c>
      <c r="G382" s="171"/>
      <c r="H382" s="172"/>
      <c r="I382" s="245">
        <v>0</v>
      </c>
      <c r="J382" s="256">
        <v>1000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5"/>
      <c r="R382" s="5"/>
    </row>
    <row r="383" spans="1:18" s="6" customFormat="1" ht="12.75" customHeight="1" x14ac:dyDescent="0.2">
      <c r="A383" s="9"/>
      <c r="B383" s="179" t="s">
        <v>43</v>
      </c>
      <c r="C383" s="179" t="s">
        <v>169</v>
      </c>
      <c r="D383" s="8" t="s">
        <v>50</v>
      </c>
      <c r="E383" s="179"/>
      <c r="F383" s="174" t="s">
        <v>291</v>
      </c>
      <c r="G383" s="171"/>
      <c r="H383" s="172"/>
      <c r="I383" s="245">
        <v>0</v>
      </c>
      <c r="J383" s="256">
        <v>1000</v>
      </c>
      <c r="K383" s="81">
        <v>0</v>
      </c>
      <c r="L383" s="81">
        <v>0</v>
      </c>
      <c r="M383" s="81">
        <v>0</v>
      </c>
      <c r="N383" s="81">
        <v>0</v>
      </c>
      <c r="O383" s="81">
        <v>0</v>
      </c>
      <c r="P383" s="81">
        <v>0</v>
      </c>
      <c r="Q383" s="5"/>
      <c r="R383" s="5"/>
    </row>
    <row r="384" spans="1:18" s="6" customFormat="1" ht="24.75" customHeight="1" x14ac:dyDescent="0.2">
      <c r="A384" s="331" t="s">
        <v>224</v>
      </c>
      <c r="B384" s="331"/>
      <c r="C384" s="331"/>
      <c r="D384" s="331"/>
      <c r="E384" s="331"/>
      <c r="F384" s="331"/>
      <c r="G384" s="331"/>
      <c r="H384" s="331"/>
      <c r="I384" s="87">
        <f>I385+I391</f>
        <v>7051.1500000000005</v>
      </c>
      <c r="J384" s="87">
        <f t="shared" ref="J384:P384" si="81">J385+J391</f>
        <v>3521.41</v>
      </c>
      <c r="K384" s="87">
        <f t="shared" si="81"/>
        <v>4750</v>
      </c>
      <c r="L384" s="87">
        <f t="shared" si="81"/>
        <v>4750</v>
      </c>
      <c r="M384" s="87">
        <f t="shared" si="81"/>
        <v>5254.04</v>
      </c>
      <c r="N384" s="87">
        <f t="shared" si="81"/>
        <v>4750</v>
      </c>
      <c r="O384" s="87">
        <f t="shared" si="81"/>
        <v>4750</v>
      </c>
      <c r="P384" s="87">
        <f t="shared" si="81"/>
        <v>4750</v>
      </c>
      <c r="Q384" s="5"/>
      <c r="R384" s="5"/>
    </row>
    <row r="385" spans="1:18" s="6" customFormat="1" ht="12.75" customHeight="1" x14ac:dyDescent="0.2">
      <c r="A385" s="305" t="s">
        <v>225</v>
      </c>
      <c r="B385" s="305"/>
      <c r="C385" s="305"/>
      <c r="D385" s="305"/>
      <c r="E385" s="305"/>
      <c r="F385" s="305"/>
      <c r="G385" s="305"/>
      <c r="H385" s="305"/>
      <c r="I385" s="50">
        <f t="shared" ref="I385:P386" si="82">SUM(I386)</f>
        <v>485.38</v>
      </c>
      <c r="J385" s="50">
        <f t="shared" si="82"/>
        <v>262.31</v>
      </c>
      <c r="K385" s="50">
        <f t="shared" si="82"/>
        <v>750</v>
      </c>
      <c r="L385" s="50">
        <f t="shared" si="82"/>
        <v>750</v>
      </c>
      <c r="M385" s="50">
        <f t="shared" si="82"/>
        <v>391.96</v>
      </c>
      <c r="N385" s="50">
        <f t="shared" si="82"/>
        <v>750</v>
      </c>
      <c r="O385" s="50">
        <f t="shared" si="82"/>
        <v>750</v>
      </c>
      <c r="P385" s="50">
        <f t="shared" si="82"/>
        <v>750</v>
      </c>
      <c r="Q385" s="5"/>
      <c r="R385" s="5"/>
    </row>
    <row r="386" spans="1:18" s="6" customFormat="1" ht="12.75" customHeight="1" x14ac:dyDescent="0.2">
      <c r="A386" s="308" t="s">
        <v>65</v>
      </c>
      <c r="B386" s="308"/>
      <c r="C386" s="308"/>
      <c r="D386" s="308"/>
      <c r="E386" s="308"/>
      <c r="F386" s="308"/>
      <c r="G386" s="308"/>
      <c r="H386" s="308"/>
      <c r="I386" s="51">
        <f t="shared" si="82"/>
        <v>485.38</v>
      </c>
      <c r="J386" s="51">
        <f t="shared" si="82"/>
        <v>262.31</v>
      </c>
      <c r="K386" s="51">
        <f t="shared" si="82"/>
        <v>750</v>
      </c>
      <c r="L386" s="51">
        <f t="shared" si="82"/>
        <v>750</v>
      </c>
      <c r="M386" s="51">
        <f t="shared" si="82"/>
        <v>391.96</v>
      </c>
      <c r="N386" s="51">
        <f t="shared" si="82"/>
        <v>750</v>
      </c>
      <c r="O386" s="51">
        <f t="shared" si="82"/>
        <v>750</v>
      </c>
      <c r="P386" s="51">
        <f t="shared" si="82"/>
        <v>750</v>
      </c>
      <c r="Q386" s="5"/>
      <c r="R386" s="5"/>
    </row>
    <row r="387" spans="1:18" s="6" customFormat="1" ht="12.75" customHeight="1" x14ac:dyDescent="0.2">
      <c r="A387" s="302" t="s">
        <v>69</v>
      </c>
      <c r="B387" s="302"/>
      <c r="C387" s="302"/>
      <c r="D387" s="302"/>
      <c r="E387" s="302"/>
      <c r="F387" s="302"/>
      <c r="G387" s="302"/>
      <c r="H387" s="302"/>
      <c r="I387" s="52">
        <f>SUM(I388:I390)</f>
        <v>485.38</v>
      </c>
      <c r="J387" s="52">
        <f t="shared" ref="J387:P387" si="83">SUM(J388:J390)</f>
        <v>262.31</v>
      </c>
      <c r="K387" s="52">
        <f t="shared" si="83"/>
        <v>750</v>
      </c>
      <c r="L387" s="52">
        <f t="shared" si="83"/>
        <v>750</v>
      </c>
      <c r="M387" s="52">
        <f t="shared" si="83"/>
        <v>391.96</v>
      </c>
      <c r="N387" s="52">
        <f t="shared" si="83"/>
        <v>750</v>
      </c>
      <c r="O387" s="52">
        <f t="shared" si="83"/>
        <v>750</v>
      </c>
      <c r="P387" s="52">
        <f t="shared" si="83"/>
        <v>750</v>
      </c>
      <c r="Q387" s="5"/>
      <c r="R387" s="5"/>
    </row>
    <row r="388" spans="1:18" s="6" customFormat="1" ht="12.75" customHeight="1" x14ac:dyDescent="0.2">
      <c r="A388" s="186"/>
      <c r="B388" s="179" t="s">
        <v>87</v>
      </c>
      <c r="C388" s="186">
        <v>633006</v>
      </c>
      <c r="D388" s="186">
        <v>41</v>
      </c>
      <c r="E388" s="186"/>
      <c r="F388" s="186"/>
      <c r="G388" s="177" t="s">
        <v>12</v>
      </c>
      <c r="H388" s="178"/>
      <c r="I388" s="85">
        <v>0</v>
      </c>
      <c r="J388" s="85">
        <v>23.5</v>
      </c>
      <c r="K388" s="85">
        <v>50</v>
      </c>
      <c r="L388" s="85">
        <v>50</v>
      </c>
      <c r="M388" s="85">
        <v>0</v>
      </c>
      <c r="N388" s="85">
        <v>50</v>
      </c>
      <c r="O388" s="85">
        <v>50</v>
      </c>
      <c r="P388" s="85">
        <v>50</v>
      </c>
      <c r="Q388" s="5"/>
      <c r="R388" s="5"/>
    </row>
    <row r="389" spans="1:18" s="6" customFormat="1" ht="12.75" customHeight="1" x14ac:dyDescent="0.2">
      <c r="A389" s="107"/>
      <c r="B389" s="106" t="s">
        <v>87</v>
      </c>
      <c r="C389" s="106" t="s">
        <v>209</v>
      </c>
      <c r="D389" s="8" t="s">
        <v>50</v>
      </c>
      <c r="E389" s="106"/>
      <c r="F389" s="106"/>
      <c r="G389" s="296" t="s">
        <v>15</v>
      </c>
      <c r="H389" s="297"/>
      <c r="I389" s="85">
        <v>485.38</v>
      </c>
      <c r="J389" s="85">
        <v>238.81</v>
      </c>
      <c r="K389" s="85">
        <v>500</v>
      </c>
      <c r="L389" s="85">
        <v>500</v>
      </c>
      <c r="M389" s="85">
        <v>391.96</v>
      </c>
      <c r="N389" s="85">
        <v>500</v>
      </c>
      <c r="O389" s="85">
        <v>500</v>
      </c>
      <c r="P389" s="85">
        <v>500</v>
      </c>
      <c r="Q389" s="5"/>
      <c r="R389" s="5"/>
    </row>
    <row r="390" spans="1:18" s="6" customFormat="1" ht="12.75" customHeight="1" x14ac:dyDescent="0.2">
      <c r="A390" s="152"/>
      <c r="B390" s="151" t="s">
        <v>87</v>
      </c>
      <c r="C390" s="151" t="s">
        <v>226</v>
      </c>
      <c r="D390" s="8" t="s">
        <v>50</v>
      </c>
      <c r="E390" s="151"/>
      <c r="F390" s="151"/>
      <c r="G390" s="296" t="s">
        <v>36</v>
      </c>
      <c r="H390" s="297"/>
      <c r="I390" s="85">
        <v>0</v>
      </c>
      <c r="J390" s="85">
        <v>0</v>
      </c>
      <c r="K390" s="85">
        <v>200</v>
      </c>
      <c r="L390" s="85">
        <v>200</v>
      </c>
      <c r="M390" s="85">
        <v>0</v>
      </c>
      <c r="N390" s="85">
        <v>200</v>
      </c>
      <c r="O390" s="85">
        <v>200</v>
      </c>
      <c r="P390" s="85">
        <v>200</v>
      </c>
      <c r="Q390" s="5"/>
      <c r="R390" s="5"/>
    </row>
    <row r="391" spans="1:18" s="6" customFormat="1" ht="12.75" customHeight="1" x14ac:dyDescent="0.2">
      <c r="A391" s="305" t="s">
        <v>227</v>
      </c>
      <c r="B391" s="305"/>
      <c r="C391" s="305"/>
      <c r="D391" s="305"/>
      <c r="E391" s="305"/>
      <c r="F391" s="305"/>
      <c r="G391" s="305"/>
      <c r="H391" s="305"/>
      <c r="I391" s="50">
        <f t="shared" ref="I391:P392" si="84">SUM(I392)</f>
        <v>6565.77</v>
      </c>
      <c r="J391" s="50">
        <f t="shared" si="84"/>
        <v>3259.1</v>
      </c>
      <c r="K391" s="50">
        <f t="shared" si="84"/>
        <v>4000</v>
      </c>
      <c r="L391" s="50">
        <f t="shared" si="84"/>
        <v>4000</v>
      </c>
      <c r="M391" s="50">
        <f t="shared" si="84"/>
        <v>4862.08</v>
      </c>
      <c r="N391" s="50">
        <f t="shared" si="84"/>
        <v>4000</v>
      </c>
      <c r="O391" s="50">
        <f t="shared" si="84"/>
        <v>4000</v>
      </c>
      <c r="P391" s="50">
        <f t="shared" si="84"/>
        <v>4000</v>
      </c>
      <c r="Q391" s="5"/>
      <c r="R391" s="5"/>
    </row>
    <row r="392" spans="1:18" s="6" customFormat="1" ht="12.75" customHeight="1" x14ac:dyDescent="0.2">
      <c r="A392" s="308" t="s">
        <v>65</v>
      </c>
      <c r="B392" s="308"/>
      <c r="C392" s="308"/>
      <c r="D392" s="308"/>
      <c r="E392" s="308"/>
      <c r="F392" s="308"/>
      <c r="G392" s="308"/>
      <c r="H392" s="308"/>
      <c r="I392" s="51">
        <f t="shared" si="84"/>
        <v>6565.77</v>
      </c>
      <c r="J392" s="51">
        <f t="shared" si="84"/>
        <v>3259.1</v>
      </c>
      <c r="K392" s="51">
        <f t="shared" si="84"/>
        <v>4000</v>
      </c>
      <c r="L392" s="51">
        <f t="shared" si="84"/>
        <v>4000</v>
      </c>
      <c r="M392" s="51">
        <f t="shared" si="84"/>
        <v>4862.08</v>
      </c>
      <c r="N392" s="51">
        <f t="shared" si="84"/>
        <v>4000</v>
      </c>
      <c r="O392" s="51">
        <f t="shared" si="84"/>
        <v>4000</v>
      </c>
      <c r="P392" s="51">
        <f t="shared" si="84"/>
        <v>4000</v>
      </c>
      <c r="Q392" s="5"/>
      <c r="R392" s="5"/>
    </row>
    <row r="393" spans="1:18" s="6" customFormat="1" ht="12.75" customHeight="1" x14ac:dyDescent="0.2">
      <c r="A393" s="302" t="s">
        <v>69</v>
      </c>
      <c r="B393" s="302"/>
      <c r="C393" s="302"/>
      <c r="D393" s="302"/>
      <c r="E393" s="302"/>
      <c r="F393" s="302"/>
      <c r="G393" s="302"/>
      <c r="H393" s="302"/>
      <c r="I393" s="52">
        <f t="shared" ref="I393:P393" si="85">SUM(I394:I395)</f>
        <v>6565.77</v>
      </c>
      <c r="J393" s="52">
        <f t="shared" si="85"/>
        <v>3259.1</v>
      </c>
      <c r="K393" s="52">
        <f t="shared" si="85"/>
        <v>4000</v>
      </c>
      <c r="L393" s="52">
        <f t="shared" si="85"/>
        <v>4000</v>
      </c>
      <c r="M393" s="52">
        <f t="shared" si="85"/>
        <v>4862.08</v>
      </c>
      <c r="N393" s="52">
        <f t="shared" si="85"/>
        <v>4000</v>
      </c>
      <c r="O393" s="52">
        <f t="shared" si="85"/>
        <v>4000</v>
      </c>
      <c r="P393" s="52">
        <f t="shared" si="85"/>
        <v>4000</v>
      </c>
      <c r="Q393" s="5"/>
      <c r="R393" s="5"/>
    </row>
    <row r="394" spans="1:18" s="6" customFormat="1" ht="12.75" customHeight="1" x14ac:dyDescent="0.2">
      <c r="A394" s="186"/>
      <c r="B394" s="179" t="s">
        <v>43</v>
      </c>
      <c r="C394" s="186">
        <v>637002</v>
      </c>
      <c r="D394" s="186">
        <v>41</v>
      </c>
      <c r="E394" s="186"/>
      <c r="F394" s="186"/>
      <c r="G394" s="293" t="s">
        <v>228</v>
      </c>
      <c r="H394" s="294"/>
      <c r="I394" s="85">
        <v>900</v>
      </c>
      <c r="J394" s="85">
        <v>500</v>
      </c>
      <c r="K394" s="85">
        <v>1000</v>
      </c>
      <c r="L394" s="85">
        <v>1000</v>
      </c>
      <c r="M394" s="85">
        <v>1210.08</v>
      </c>
      <c r="N394" s="85">
        <v>1000</v>
      </c>
      <c r="O394" s="85">
        <v>1000</v>
      </c>
      <c r="P394" s="85">
        <v>1000</v>
      </c>
      <c r="Q394" s="5"/>
      <c r="R394" s="5"/>
    </row>
    <row r="395" spans="1:18" s="6" customFormat="1" ht="12.75" customHeight="1" x14ac:dyDescent="0.2">
      <c r="A395" s="186"/>
      <c r="B395" s="179" t="s">
        <v>87</v>
      </c>
      <c r="C395" s="186">
        <v>637002</v>
      </c>
      <c r="D395" s="186">
        <v>41</v>
      </c>
      <c r="E395" s="186"/>
      <c r="F395" s="186"/>
      <c r="G395" s="293" t="s">
        <v>229</v>
      </c>
      <c r="H395" s="294"/>
      <c r="I395" s="85">
        <v>5665.77</v>
      </c>
      <c r="J395" s="85">
        <v>2759.1</v>
      </c>
      <c r="K395" s="85">
        <v>3000</v>
      </c>
      <c r="L395" s="85">
        <v>3000</v>
      </c>
      <c r="M395" s="85">
        <v>3652</v>
      </c>
      <c r="N395" s="85">
        <v>3000</v>
      </c>
      <c r="O395" s="85">
        <v>3000</v>
      </c>
      <c r="P395" s="85">
        <v>3000</v>
      </c>
      <c r="Q395" s="5"/>
      <c r="R395" s="5"/>
    </row>
    <row r="396" spans="1:18" ht="24" customHeight="1" x14ac:dyDescent="0.2">
      <c r="A396" s="331" t="s">
        <v>230</v>
      </c>
      <c r="B396" s="331"/>
      <c r="C396" s="331"/>
      <c r="D396" s="331"/>
      <c r="E396" s="331"/>
      <c r="F396" s="331"/>
      <c r="G396" s="331"/>
      <c r="H396" s="331"/>
      <c r="I396" s="87">
        <f t="shared" ref="I396:P396" si="86">I397+I429</f>
        <v>188493.36000000002</v>
      </c>
      <c r="J396" s="87">
        <f t="shared" si="86"/>
        <v>494230.53</v>
      </c>
      <c r="K396" s="87">
        <f t="shared" si="86"/>
        <v>573027</v>
      </c>
      <c r="L396" s="87">
        <f t="shared" si="86"/>
        <v>613484</v>
      </c>
      <c r="M396" s="87">
        <f t="shared" si="86"/>
        <v>408767.06000000006</v>
      </c>
      <c r="N396" s="87">
        <f t="shared" si="86"/>
        <v>462559</v>
      </c>
      <c r="O396" s="87">
        <f t="shared" si="86"/>
        <v>41835</v>
      </c>
      <c r="P396" s="87">
        <f t="shared" si="86"/>
        <v>41835</v>
      </c>
      <c r="Q396" s="123"/>
    </row>
    <row r="397" spans="1:18" x14ac:dyDescent="0.2">
      <c r="A397" s="305" t="s">
        <v>231</v>
      </c>
      <c r="B397" s="305"/>
      <c r="C397" s="305"/>
      <c r="D397" s="305"/>
      <c r="E397" s="305"/>
      <c r="F397" s="305"/>
      <c r="G397" s="305"/>
      <c r="H397" s="305"/>
      <c r="I397" s="50">
        <f>I398</f>
        <v>43716.670000000006</v>
      </c>
      <c r="J397" s="50">
        <f t="shared" ref="J397:P397" si="87">J398</f>
        <v>41951.41</v>
      </c>
      <c r="K397" s="50">
        <f t="shared" si="87"/>
        <v>34561</v>
      </c>
      <c r="L397" s="50">
        <f t="shared" si="87"/>
        <v>34561</v>
      </c>
      <c r="M397" s="50">
        <f t="shared" si="87"/>
        <v>45455.38</v>
      </c>
      <c r="N397" s="50">
        <f t="shared" si="87"/>
        <v>31935</v>
      </c>
      <c r="O397" s="50">
        <f t="shared" si="87"/>
        <v>31935</v>
      </c>
      <c r="P397" s="50">
        <f t="shared" si="87"/>
        <v>31935</v>
      </c>
    </row>
    <row r="398" spans="1:18" x14ac:dyDescent="0.2">
      <c r="A398" s="308" t="s">
        <v>65</v>
      </c>
      <c r="B398" s="308"/>
      <c r="C398" s="308"/>
      <c r="D398" s="308"/>
      <c r="E398" s="308"/>
      <c r="F398" s="308"/>
      <c r="G398" s="308"/>
      <c r="H398" s="308"/>
      <c r="I398" s="51">
        <f t="shared" ref="I398:P398" si="88">I399+I403+I411</f>
        <v>43716.670000000006</v>
      </c>
      <c r="J398" s="51">
        <f t="shared" si="88"/>
        <v>41951.41</v>
      </c>
      <c r="K398" s="51">
        <f t="shared" si="88"/>
        <v>34561</v>
      </c>
      <c r="L398" s="51">
        <f t="shared" si="88"/>
        <v>34561</v>
      </c>
      <c r="M398" s="51">
        <f t="shared" si="88"/>
        <v>45455.38</v>
      </c>
      <c r="N398" s="51">
        <f t="shared" si="88"/>
        <v>31935</v>
      </c>
      <c r="O398" s="51">
        <f t="shared" si="88"/>
        <v>31935</v>
      </c>
      <c r="P398" s="51">
        <f t="shared" si="88"/>
        <v>31935</v>
      </c>
    </row>
    <row r="399" spans="1:18" x14ac:dyDescent="0.2">
      <c r="A399" s="302" t="s">
        <v>66</v>
      </c>
      <c r="B399" s="302"/>
      <c r="C399" s="302"/>
      <c r="D399" s="302"/>
      <c r="E399" s="302"/>
      <c r="F399" s="302"/>
      <c r="G399" s="302"/>
      <c r="H399" s="302"/>
      <c r="I399" s="52">
        <f t="shared" ref="I399:P399" si="89">SUM(I400:I402)</f>
        <v>10395.6</v>
      </c>
      <c r="J399" s="52">
        <f t="shared" si="89"/>
        <v>13829.69</v>
      </c>
      <c r="K399" s="52">
        <f t="shared" si="89"/>
        <v>13830</v>
      </c>
      <c r="L399" s="52">
        <f t="shared" si="89"/>
        <v>13830</v>
      </c>
      <c r="M399" s="52">
        <f t="shared" si="89"/>
        <v>15757.589999999998</v>
      </c>
      <c r="N399" s="52">
        <f t="shared" si="89"/>
        <v>12800</v>
      </c>
      <c r="O399" s="52">
        <f t="shared" si="89"/>
        <v>12800</v>
      </c>
      <c r="P399" s="52">
        <f t="shared" si="89"/>
        <v>12800</v>
      </c>
    </row>
    <row r="400" spans="1:18" ht="13.5" customHeight="1" x14ac:dyDescent="0.2">
      <c r="A400" s="21"/>
      <c r="B400" s="22" t="s">
        <v>42</v>
      </c>
      <c r="C400" s="21">
        <v>611</v>
      </c>
      <c r="D400" s="21">
        <v>41</v>
      </c>
      <c r="E400" s="21"/>
      <c r="F400" s="21"/>
      <c r="G400" s="329" t="s">
        <v>53</v>
      </c>
      <c r="H400" s="330"/>
      <c r="I400" s="23">
        <v>8465.19</v>
      </c>
      <c r="J400" s="23">
        <v>10923.51</v>
      </c>
      <c r="K400" s="23">
        <v>9667</v>
      </c>
      <c r="L400" s="23">
        <v>9667</v>
      </c>
      <c r="M400" s="23">
        <v>10752.14</v>
      </c>
      <c r="N400" s="23">
        <v>9000</v>
      </c>
      <c r="O400" s="23">
        <v>9000</v>
      </c>
      <c r="P400" s="23">
        <v>9000</v>
      </c>
    </row>
    <row r="401" spans="1:16" ht="13.5" customHeight="1" x14ac:dyDescent="0.2">
      <c r="A401" s="21"/>
      <c r="B401" s="22" t="s">
        <v>42</v>
      </c>
      <c r="C401" s="21">
        <v>612001</v>
      </c>
      <c r="D401" s="21">
        <v>41</v>
      </c>
      <c r="E401" s="21"/>
      <c r="F401" s="21"/>
      <c r="G401" s="329" t="s">
        <v>7</v>
      </c>
      <c r="H401" s="330"/>
      <c r="I401" s="23">
        <v>1394.91</v>
      </c>
      <c r="J401" s="23">
        <v>1826.78</v>
      </c>
      <c r="K401" s="23">
        <v>2163</v>
      </c>
      <c r="L401" s="23">
        <v>2163</v>
      </c>
      <c r="M401" s="23">
        <v>2163.0500000000002</v>
      </c>
      <c r="N401" s="23">
        <v>1800</v>
      </c>
      <c r="O401" s="23">
        <v>1800</v>
      </c>
      <c r="P401" s="23">
        <v>1800</v>
      </c>
    </row>
    <row r="402" spans="1:16" ht="13.5" customHeight="1" x14ac:dyDescent="0.2">
      <c r="A402" s="21"/>
      <c r="B402" s="22" t="s">
        <v>42</v>
      </c>
      <c r="C402" s="21">
        <v>614</v>
      </c>
      <c r="D402" s="21">
        <v>41</v>
      </c>
      <c r="E402" s="21"/>
      <c r="F402" s="21"/>
      <c r="G402" s="329" t="s">
        <v>56</v>
      </c>
      <c r="H402" s="330"/>
      <c r="I402" s="23">
        <v>535.5</v>
      </c>
      <c r="J402" s="23">
        <v>1079.4000000000001</v>
      </c>
      <c r="K402" s="23">
        <v>2000</v>
      </c>
      <c r="L402" s="23">
        <v>2000</v>
      </c>
      <c r="M402" s="23">
        <v>2842.4</v>
      </c>
      <c r="N402" s="23">
        <v>2000</v>
      </c>
      <c r="O402" s="23">
        <v>2000</v>
      </c>
      <c r="P402" s="23">
        <v>2000</v>
      </c>
    </row>
    <row r="403" spans="1:16" ht="13.5" customHeight="1" x14ac:dyDescent="0.2">
      <c r="A403" s="302" t="s">
        <v>68</v>
      </c>
      <c r="B403" s="302"/>
      <c r="C403" s="302"/>
      <c r="D403" s="302"/>
      <c r="E403" s="302"/>
      <c r="F403" s="302"/>
      <c r="G403" s="302"/>
      <c r="H403" s="302"/>
      <c r="I403" s="25">
        <f t="shared" ref="I403:P403" si="90">SUM(I404:I410)</f>
        <v>3628.2599999999998</v>
      </c>
      <c r="J403" s="25">
        <f t="shared" si="90"/>
        <v>4851.78</v>
      </c>
      <c r="K403" s="25">
        <f t="shared" si="90"/>
        <v>4835</v>
      </c>
      <c r="L403" s="25">
        <f t="shared" si="90"/>
        <v>4835</v>
      </c>
      <c r="M403" s="25">
        <f t="shared" si="90"/>
        <v>4429.1600000000008</v>
      </c>
      <c r="N403" s="25">
        <f t="shared" si="90"/>
        <v>4580</v>
      </c>
      <c r="O403" s="25">
        <f t="shared" si="90"/>
        <v>4580</v>
      </c>
      <c r="P403" s="25">
        <f t="shared" si="90"/>
        <v>4580</v>
      </c>
    </row>
    <row r="404" spans="1:16" ht="13.5" customHeight="1" x14ac:dyDescent="0.2">
      <c r="A404" s="21"/>
      <c r="B404" s="22" t="s">
        <v>42</v>
      </c>
      <c r="C404" s="21">
        <v>621</v>
      </c>
      <c r="D404" s="21">
        <v>41</v>
      </c>
      <c r="E404" s="89"/>
      <c r="F404" s="21"/>
      <c r="G404" s="329" t="s">
        <v>70</v>
      </c>
      <c r="H404" s="330"/>
      <c r="I404" s="23">
        <v>966.8</v>
      </c>
      <c r="J404" s="23">
        <v>1270.56</v>
      </c>
      <c r="K404" s="23">
        <v>1383</v>
      </c>
      <c r="L404" s="23">
        <v>1383</v>
      </c>
      <c r="M404" s="23">
        <v>1199.75</v>
      </c>
      <c r="N404" s="23">
        <v>1280</v>
      </c>
      <c r="O404" s="23">
        <v>1280</v>
      </c>
      <c r="P404" s="23">
        <v>1280</v>
      </c>
    </row>
    <row r="405" spans="1:16" ht="13.5" customHeight="1" x14ac:dyDescent="0.2">
      <c r="A405" s="21"/>
      <c r="B405" s="22" t="s">
        <v>42</v>
      </c>
      <c r="C405" s="21">
        <v>625001</v>
      </c>
      <c r="D405" s="21">
        <v>41</v>
      </c>
      <c r="E405" s="89"/>
      <c r="F405" s="21"/>
      <c r="G405" s="329" t="s">
        <v>31</v>
      </c>
      <c r="H405" s="330"/>
      <c r="I405" s="23">
        <v>149.30000000000001</v>
      </c>
      <c r="J405" s="23">
        <v>191.64</v>
      </c>
      <c r="K405" s="23">
        <v>194</v>
      </c>
      <c r="L405" s="23">
        <v>194</v>
      </c>
      <c r="M405" s="23">
        <v>181.18</v>
      </c>
      <c r="N405" s="23">
        <v>200</v>
      </c>
      <c r="O405" s="23">
        <v>200</v>
      </c>
      <c r="P405" s="23">
        <v>200</v>
      </c>
    </row>
    <row r="406" spans="1:16" ht="13.5" customHeight="1" x14ac:dyDescent="0.2">
      <c r="A406" s="21"/>
      <c r="B406" s="22" t="s">
        <v>42</v>
      </c>
      <c r="C406" s="21">
        <v>625002</v>
      </c>
      <c r="D406" s="21">
        <v>41</v>
      </c>
      <c r="E406" s="89"/>
      <c r="F406" s="21"/>
      <c r="G406" s="329" t="s">
        <v>32</v>
      </c>
      <c r="H406" s="330"/>
      <c r="I406" s="23">
        <v>1493.52</v>
      </c>
      <c r="J406" s="23">
        <v>2029.7</v>
      </c>
      <c r="K406" s="23">
        <v>1937</v>
      </c>
      <c r="L406" s="23">
        <v>1937</v>
      </c>
      <c r="M406" s="23">
        <v>1812.2</v>
      </c>
      <c r="N406" s="23">
        <v>1800</v>
      </c>
      <c r="O406" s="23">
        <v>1800</v>
      </c>
      <c r="P406" s="23">
        <v>1800</v>
      </c>
    </row>
    <row r="407" spans="1:16" ht="13.5" customHeight="1" x14ac:dyDescent="0.2">
      <c r="A407" s="21"/>
      <c r="B407" s="22" t="s">
        <v>42</v>
      </c>
      <c r="C407" s="21">
        <v>625003</v>
      </c>
      <c r="D407" s="21">
        <v>41</v>
      </c>
      <c r="E407" s="89"/>
      <c r="F407" s="21"/>
      <c r="G407" s="329" t="s">
        <v>33</v>
      </c>
      <c r="H407" s="330"/>
      <c r="I407" s="23">
        <v>85.26</v>
      </c>
      <c r="J407" s="23">
        <v>116.91</v>
      </c>
      <c r="K407" s="23">
        <v>111</v>
      </c>
      <c r="L407" s="23">
        <v>111</v>
      </c>
      <c r="M407" s="23">
        <v>103.53</v>
      </c>
      <c r="N407" s="23">
        <v>100</v>
      </c>
      <c r="O407" s="23">
        <v>100</v>
      </c>
      <c r="P407" s="23">
        <v>100</v>
      </c>
    </row>
    <row r="408" spans="1:16" ht="13.5" customHeight="1" x14ac:dyDescent="0.2">
      <c r="A408" s="21"/>
      <c r="B408" s="22" t="s">
        <v>42</v>
      </c>
      <c r="C408" s="21">
        <v>625004</v>
      </c>
      <c r="D408" s="21">
        <v>41</v>
      </c>
      <c r="E408" s="89"/>
      <c r="F408" s="21"/>
      <c r="G408" s="329" t="s">
        <v>34</v>
      </c>
      <c r="H408" s="330"/>
      <c r="I408" s="23">
        <v>320.02</v>
      </c>
      <c r="J408" s="23">
        <v>410.68</v>
      </c>
      <c r="K408" s="23">
        <v>415</v>
      </c>
      <c r="L408" s="23">
        <v>415</v>
      </c>
      <c r="M408" s="23">
        <v>388.3</v>
      </c>
      <c r="N408" s="23">
        <v>400</v>
      </c>
      <c r="O408" s="23">
        <v>400</v>
      </c>
      <c r="P408" s="23">
        <v>400</v>
      </c>
    </row>
    <row r="409" spans="1:16" ht="13.5" customHeight="1" x14ac:dyDescent="0.2">
      <c r="A409" s="21"/>
      <c r="B409" s="22" t="s">
        <v>42</v>
      </c>
      <c r="C409" s="21">
        <v>625005</v>
      </c>
      <c r="D409" s="21">
        <v>41</v>
      </c>
      <c r="E409" s="89"/>
      <c r="F409" s="21"/>
      <c r="G409" s="329" t="s">
        <v>35</v>
      </c>
      <c r="H409" s="330"/>
      <c r="I409" s="23">
        <v>106.66</v>
      </c>
      <c r="J409" s="23">
        <v>137.75</v>
      </c>
      <c r="K409" s="23">
        <v>138</v>
      </c>
      <c r="L409" s="23">
        <v>138</v>
      </c>
      <c r="M409" s="23">
        <v>129.41999999999999</v>
      </c>
      <c r="N409" s="23">
        <v>150</v>
      </c>
      <c r="O409" s="23">
        <v>150</v>
      </c>
      <c r="P409" s="23">
        <v>150</v>
      </c>
    </row>
    <row r="410" spans="1:16" ht="13.5" customHeight="1" x14ac:dyDescent="0.2">
      <c r="A410" s="21"/>
      <c r="B410" s="22" t="s">
        <v>42</v>
      </c>
      <c r="C410" s="21">
        <v>625007</v>
      </c>
      <c r="D410" s="21">
        <v>41</v>
      </c>
      <c r="E410" s="89"/>
      <c r="F410" s="21"/>
      <c r="G410" s="329" t="s">
        <v>104</v>
      </c>
      <c r="H410" s="330"/>
      <c r="I410" s="23">
        <v>506.7</v>
      </c>
      <c r="J410" s="23">
        <v>694.54</v>
      </c>
      <c r="K410" s="23">
        <v>657</v>
      </c>
      <c r="L410" s="23">
        <v>657</v>
      </c>
      <c r="M410" s="23">
        <v>614.78</v>
      </c>
      <c r="N410" s="23">
        <v>650</v>
      </c>
      <c r="O410" s="23">
        <v>650</v>
      </c>
      <c r="P410" s="23">
        <v>650</v>
      </c>
    </row>
    <row r="411" spans="1:16" ht="13.5" customHeight="1" x14ac:dyDescent="0.2">
      <c r="A411" s="302" t="s">
        <v>69</v>
      </c>
      <c r="B411" s="302"/>
      <c r="C411" s="302"/>
      <c r="D411" s="302"/>
      <c r="E411" s="302"/>
      <c r="F411" s="302"/>
      <c r="G411" s="302"/>
      <c r="H411" s="302"/>
      <c r="I411" s="25">
        <f t="shared" ref="I411:P411" si="91">SUM(I412:I428)</f>
        <v>29692.810000000005</v>
      </c>
      <c r="J411" s="25">
        <f t="shared" si="91"/>
        <v>23269.94</v>
      </c>
      <c r="K411" s="25">
        <f t="shared" si="91"/>
        <v>15896</v>
      </c>
      <c r="L411" s="25">
        <f t="shared" si="91"/>
        <v>15896</v>
      </c>
      <c r="M411" s="25">
        <f t="shared" si="91"/>
        <v>25268.629999999997</v>
      </c>
      <c r="N411" s="25">
        <f t="shared" si="91"/>
        <v>14555</v>
      </c>
      <c r="O411" s="25">
        <f t="shared" si="91"/>
        <v>14555</v>
      </c>
      <c r="P411" s="25">
        <f t="shared" si="91"/>
        <v>14555</v>
      </c>
    </row>
    <row r="412" spans="1:16" ht="13.5" customHeight="1" x14ac:dyDescent="0.2">
      <c r="A412" s="186"/>
      <c r="B412" s="179" t="s">
        <v>42</v>
      </c>
      <c r="C412" s="186">
        <v>633004</v>
      </c>
      <c r="D412" s="29">
        <v>111</v>
      </c>
      <c r="E412" s="186"/>
      <c r="F412" s="186" t="s">
        <v>329</v>
      </c>
      <c r="G412" s="177" t="s">
        <v>75</v>
      </c>
      <c r="H412" s="178"/>
      <c r="I412" s="30">
        <v>3859.59</v>
      </c>
      <c r="J412" s="23">
        <v>5000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</row>
    <row r="413" spans="1:16" ht="13.5" customHeight="1" x14ac:dyDescent="0.2">
      <c r="A413" s="186"/>
      <c r="B413" s="179" t="s">
        <v>42</v>
      </c>
      <c r="C413" s="186">
        <v>633004</v>
      </c>
      <c r="D413" s="29">
        <v>41</v>
      </c>
      <c r="E413" s="186"/>
      <c r="F413" s="186"/>
      <c r="G413" s="177" t="s">
        <v>75</v>
      </c>
      <c r="H413" s="178"/>
      <c r="I413" s="30">
        <v>0</v>
      </c>
      <c r="J413" s="23">
        <v>255.45</v>
      </c>
      <c r="K413" s="30">
        <v>500</v>
      </c>
      <c r="L413" s="30">
        <v>500</v>
      </c>
      <c r="M413" s="30">
        <v>0</v>
      </c>
      <c r="N413" s="30">
        <v>500</v>
      </c>
      <c r="O413" s="30">
        <v>500</v>
      </c>
      <c r="P413" s="30">
        <v>500</v>
      </c>
    </row>
    <row r="414" spans="1:16" ht="13.5" customHeight="1" x14ac:dyDescent="0.2">
      <c r="A414" s="186"/>
      <c r="B414" s="179" t="s">
        <v>42</v>
      </c>
      <c r="C414" s="186">
        <v>633006</v>
      </c>
      <c r="D414" s="29">
        <v>41</v>
      </c>
      <c r="E414" s="186"/>
      <c r="F414" s="186"/>
      <c r="G414" s="293" t="s">
        <v>12</v>
      </c>
      <c r="H414" s="294"/>
      <c r="I414" s="30">
        <v>11412.84</v>
      </c>
      <c r="J414" s="23">
        <v>3343.82</v>
      </c>
      <c r="K414" s="30">
        <v>3000</v>
      </c>
      <c r="L414" s="30">
        <v>3000</v>
      </c>
      <c r="M414" s="30">
        <v>4337.13</v>
      </c>
      <c r="N414" s="30">
        <v>3000</v>
      </c>
      <c r="O414" s="30">
        <v>3000</v>
      </c>
      <c r="P414" s="30">
        <v>3000</v>
      </c>
    </row>
    <row r="415" spans="1:16" ht="13.5" customHeight="1" x14ac:dyDescent="0.2">
      <c r="A415" s="280"/>
      <c r="B415" s="278" t="s">
        <v>42</v>
      </c>
      <c r="C415" s="280">
        <v>633006</v>
      </c>
      <c r="D415" s="29">
        <v>41</v>
      </c>
      <c r="E415" s="280"/>
      <c r="F415" s="280" t="s">
        <v>342</v>
      </c>
      <c r="G415" s="293" t="s">
        <v>12</v>
      </c>
      <c r="H415" s="294"/>
      <c r="I415" s="30">
        <v>0</v>
      </c>
      <c r="J415" s="23">
        <v>0</v>
      </c>
      <c r="K415" s="30">
        <v>0</v>
      </c>
      <c r="L415" s="30">
        <v>0</v>
      </c>
      <c r="M415" s="30">
        <v>1481.13</v>
      </c>
      <c r="N415" s="30">
        <v>0</v>
      </c>
      <c r="O415" s="30">
        <v>0</v>
      </c>
      <c r="P415" s="30">
        <v>0</v>
      </c>
    </row>
    <row r="416" spans="1:16" ht="13.5" customHeight="1" x14ac:dyDescent="0.2">
      <c r="A416" s="186"/>
      <c r="B416" s="179" t="s">
        <v>42</v>
      </c>
      <c r="C416" s="186">
        <v>633010</v>
      </c>
      <c r="D416" s="29">
        <v>41</v>
      </c>
      <c r="E416" s="186"/>
      <c r="F416" s="186"/>
      <c r="G416" s="293" t="s">
        <v>16</v>
      </c>
      <c r="H416" s="294"/>
      <c r="I416" s="30">
        <v>250.44</v>
      </c>
      <c r="J416" s="23">
        <v>0</v>
      </c>
      <c r="K416" s="30">
        <v>0</v>
      </c>
      <c r="L416" s="30">
        <v>0</v>
      </c>
      <c r="M416" s="30">
        <v>242.4</v>
      </c>
      <c r="N416" s="30">
        <v>500</v>
      </c>
      <c r="O416" s="30">
        <v>500</v>
      </c>
      <c r="P416" s="30">
        <v>500</v>
      </c>
    </row>
    <row r="417" spans="1:16" ht="13.5" customHeight="1" x14ac:dyDescent="0.2">
      <c r="A417" s="222"/>
      <c r="B417" s="219" t="s">
        <v>42</v>
      </c>
      <c r="C417" s="222">
        <v>634001</v>
      </c>
      <c r="D417" s="29">
        <v>111</v>
      </c>
      <c r="E417" s="222"/>
      <c r="F417" s="222" t="s">
        <v>316</v>
      </c>
      <c r="G417" s="220" t="s">
        <v>317</v>
      </c>
      <c r="H417" s="221"/>
      <c r="I417" s="30">
        <v>0</v>
      </c>
      <c r="J417" s="23">
        <v>0</v>
      </c>
      <c r="K417" s="30">
        <v>41</v>
      </c>
      <c r="L417" s="30">
        <v>41</v>
      </c>
      <c r="M417" s="30">
        <v>0</v>
      </c>
      <c r="N417" s="30">
        <v>0</v>
      </c>
      <c r="O417" s="30">
        <v>0</v>
      </c>
      <c r="P417" s="30">
        <v>0</v>
      </c>
    </row>
    <row r="418" spans="1:16" ht="13.5" customHeight="1" x14ac:dyDescent="0.2">
      <c r="A418" s="186"/>
      <c r="B418" s="179" t="s">
        <v>42</v>
      </c>
      <c r="C418" s="186">
        <v>634001</v>
      </c>
      <c r="D418" s="29">
        <v>41</v>
      </c>
      <c r="E418" s="186"/>
      <c r="F418" s="186"/>
      <c r="G418" s="177" t="s">
        <v>130</v>
      </c>
      <c r="H418" s="178"/>
      <c r="I418" s="30">
        <v>1345.81</v>
      </c>
      <c r="J418" s="23">
        <v>2272.5</v>
      </c>
      <c r="K418" s="30">
        <v>2300</v>
      </c>
      <c r="L418" s="30">
        <v>2300</v>
      </c>
      <c r="M418" s="30">
        <v>2732.56</v>
      </c>
      <c r="N418" s="30">
        <v>2500</v>
      </c>
      <c r="O418" s="30">
        <v>2500</v>
      </c>
      <c r="P418" s="30">
        <v>2500</v>
      </c>
    </row>
    <row r="419" spans="1:16" ht="13.5" customHeight="1" x14ac:dyDescent="0.2">
      <c r="A419" s="186"/>
      <c r="B419" s="179" t="s">
        <v>42</v>
      </c>
      <c r="C419" s="186">
        <v>634002</v>
      </c>
      <c r="D419" s="29">
        <v>41</v>
      </c>
      <c r="E419" s="186"/>
      <c r="F419" s="186"/>
      <c r="G419" s="177" t="s">
        <v>232</v>
      </c>
      <c r="H419" s="178"/>
      <c r="I419" s="30">
        <v>74.5</v>
      </c>
      <c r="J419" s="23">
        <v>355.18</v>
      </c>
      <c r="K419" s="30">
        <v>500</v>
      </c>
      <c r="L419" s="30">
        <v>500</v>
      </c>
      <c r="M419" s="30">
        <v>1873.85</v>
      </c>
      <c r="N419" s="30">
        <v>500</v>
      </c>
      <c r="O419" s="30">
        <v>500</v>
      </c>
      <c r="P419" s="30">
        <v>500</v>
      </c>
    </row>
    <row r="420" spans="1:16" ht="13.5" customHeight="1" x14ac:dyDescent="0.2">
      <c r="A420" s="21"/>
      <c r="B420" s="22" t="s">
        <v>42</v>
      </c>
      <c r="C420" s="21">
        <v>634003</v>
      </c>
      <c r="D420" s="225">
        <v>41</v>
      </c>
      <c r="E420" s="89"/>
      <c r="F420" s="89"/>
      <c r="G420" s="329" t="s">
        <v>233</v>
      </c>
      <c r="H420" s="330"/>
      <c r="I420" s="23">
        <v>478.81</v>
      </c>
      <c r="J420" s="23">
        <v>148.05000000000001</v>
      </c>
      <c r="K420" s="23">
        <v>200</v>
      </c>
      <c r="L420" s="23">
        <v>200</v>
      </c>
      <c r="M420" s="23">
        <v>147.24</v>
      </c>
      <c r="N420" s="23">
        <v>200</v>
      </c>
      <c r="O420" s="23">
        <v>200</v>
      </c>
      <c r="P420" s="23">
        <v>200</v>
      </c>
    </row>
    <row r="421" spans="1:16" ht="13.5" customHeight="1" x14ac:dyDescent="0.2">
      <c r="A421" s="21"/>
      <c r="B421" s="22" t="s">
        <v>42</v>
      </c>
      <c r="C421" s="21">
        <v>634004</v>
      </c>
      <c r="D421" s="225">
        <v>41</v>
      </c>
      <c r="E421" s="89"/>
      <c r="F421" s="89"/>
      <c r="G421" s="180" t="s">
        <v>19</v>
      </c>
      <c r="H421" s="181"/>
      <c r="I421" s="23">
        <v>1211</v>
      </c>
      <c r="J421" s="23">
        <v>6.24</v>
      </c>
      <c r="K421" s="23">
        <v>500</v>
      </c>
      <c r="L421" s="23">
        <v>500</v>
      </c>
      <c r="M421" s="23">
        <v>256.8</v>
      </c>
      <c r="N421" s="23">
        <v>500</v>
      </c>
      <c r="O421" s="23">
        <v>500</v>
      </c>
      <c r="P421" s="23">
        <v>500</v>
      </c>
    </row>
    <row r="422" spans="1:16" ht="13.5" customHeight="1" x14ac:dyDescent="0.2">
      <c r="A422" s="21"/>
      <c r="B422" s="22" t="s">
        <v>42</v>
      </c>
      <c r="C422" s="21">
        <v>635004</v>
      </c>
      <c r="D422" s="225">
        <v>41</v>
      </c>
      <c r="E422" s="89"/>
      <c r="F422" s="89"/>
      <c r="G422" s="180" t="s">
        <v>288</v>
      </c>
      <c r="H422" s="181"/>
      <c r="I422" s="23">
        <v>0</v>
      </c>
      <c r="J422" s="23">
        <v>637.63</v>
      </c>
      <c r="K422" s="23">
        <v>500</v>
      </c>
      <c r="L422" s="23">
        <v>500</v>
      </c>
      <c r="M422" s="23">
        <v>0</v>
      </c>
      <c r="N422" s="23">
        <v>500</v>
      </c>
      <c r="O422" s="23">
        <v>500</v>
      </c>
      <c r="P422" s="23">
        <v>500</v>
      </c>
    </row>
    <row r="423" spans="1:16" ht="13.5" customHeight="1" x14ac:dyDescent="0.2">
      <c r="A423" s="21"/>
      <c r="B423" s="22" t="s">
        <v>42</v>
      </c>
      <c r="C423" s="21">
        <v>635006</v>
      </c>
      <c r="D423" s="225">
        <v>41</v>
      </c>
      <c r="E423" s="89"/>
      <c r="F423" s="89"/>
      <c r="G423" s="180" t="s">
        <v>234</v>
      </c>
      <c r="H423" s="181"/>
      <c r="I423" s="23">
        <v>9837.42</v>
      </c>
      <c r="J423" s="23">
        <v>2246.19</v>
      </c>
      <c r="K423" s="23">
        <v>2500</v>
      </c>
      <c r="L423" s="23">
        <v>2500</v>
      </c>
      <c r="M423" s="23">
        <v>1795.8</v>
      </c>
      <c r="N423" s="23">
        <v>2500</v>
      </c>
      <c r="O423" s="23">
        <v>2500</v>
      </c>
      <c r="P423" s="23">
        <v>2500</v>
      </c>
    </row>
    <row r="424" spans="1:16" ht="13.5" customHeight="1" x14ac:dyDescent="0.2">
      <c r="A424" s="21"/>
      <c r="B424" s="22" t="s">
        <v>42</v>
      </c>
      <c r="C424" s="21">
        <v>637004</v>
      </c>
      <c r="D424" s="225">
        <v>41</v>
      </c>
      <c r="E424" s="89"/>
      <c r="F424" s="89"/>
      <c r="G424" s="180" t="s">
        <v>23</v>
      </c>
      <c r="H424" s="181"/>
      <c r="I424" s="23">
        <v>482.12</v>
      </c>
      <c r="J424" s="23">
        <v>8217.2999999999993</v>
      </c>
      <c r="K424" s="23">
        <v>5000</v>
      </c>
      <c r="L424" s="23">
        <v>5000</v>
      </c>
      <c r="M424" s="23">
        <v>9193.86</v>
      </c>
      <c r="N424" s="23">
        <v>3000</v>
      </c>
      <c r="O424" s="23">
        <v>3000</v>
      </c>
      <c r="P424" s="23">
        <v>3000</v>
      </c>
    </row>
    <row r="425" spans="1:16" ht="13.5" customHeight="1" x14ac:dyDescent="0.2">
      <c r="A425" s="21"/>
      <c r="B425" s="22" t="s">
        <v>42</v>
      </c>
      <c r="C425" s="21">
        <v>637004</v>
      </c>
      <c r="D425" s="225">
        <v>41</v>
      </c>
      <c r="E425" s="89"/>
      <c r="F425" s="89" t="s">
        <v>343</v>
      </c>
      <c r="G425" s="273" t="s">
        <v>23</v>
      </c>
      <c r="H425" s="274"/>
      <c r="I425" s="23">
        <v>0</v>
      </c>
      <c r="J425" s="23">
        <v>0</v>
      </c>
      <c r="K425" s="23">
        <v>0</v>
      </c>
      <c r="L425" s="23">
        <v>0</v>
      </c>
      <c r="M425" s="23">
        <v>476.02</v>
      </c>
      <c r="N425" s="23">
        <v>0</v>
      </c>
      <c r="O425" s="23">
        <v>0</v>
      </c>
      <c r="P425" s="23">
        <v>0</v>
      </c>
    </row>
    <row r="426" spans="1:16" ht="13.5" customHeight="1" x14ac:dyDescent="0.2">
      <c r="A426" s="21"/>
      <c r="B426" s="22" t="s">
        <v>42</v>
      </c>
      <c r="C426" s="21">
        <v>637004</v>
      </c>
      <c r="D426" s="225">
        <v>41</v>
      </c>
      <c r="E426" s="89"/>
      <c r="F426" s="89" t="s">
        <v>342</v>
      </c>
      <c r="G426" s="273" t="s">
        <v>23</v>
      </c>
      <c r="H426" s="274"/>
      <c r="I426" s="23">
        <v>0</v>
      </c>
      <c r="J426" s="23">
        <v>0</v>
      </c>
      <c r="K426" s="23">
        <v>0</v>
      </c>
      <c r="L426" s="23">
        <v>0</v>
      </c>
      <c r="M426" s="23">
        <v>2000</v>
      </c>
      <c r="N426" s="23">
        <v>0</v>
      </c>
      <c r="O426" s="23">
        <v>0</v>
      </c>
      <c r="P426" s="23">
        <v>0</v>
      </c>
    </row>
    <row r="427" spans="1:16" ht="13.5" customHeight="1" x14ac:dyDescent="0.2">
      <c r="A427" s="21"/>
      <c r="B427" s="22" t="s">
        <v>42</v>
      </c>
      <c r="C427" s="21">
        <v>637014</v>
      </c>
      <c r="D427" s="225">
        <v>41</v>
      </c>
      <c r="E427" s="89"/>
      <c r="F427" s="89"/>
      <c r="G427" s="180" t="s">
        <v>26</v>
      </c>
      <c r="H427" s="181"/>
      <c r="I427" s="23">
        <v>598.4</v>
      </c>
      <c r="J427" s="23">
        <v>612.48</v>
      </c>
      <c r="K427" s="23">
        <v>675</v>
      </c>
      <c r="L427" s="23">
        <v>675</v>
      </c>
      <c r="M427" s="23">
        <v>613.20000000000005</v>
      </c>
      <c r="N427" s="23">
        <v>675</v>
      </c>
      <c r="O427" s="23">
        <v>675</v>
      </c>
      <c r="P427" s="23">
        <v>675</v>
      </c>
    </row>
    <row r="428" spans="1:16" ht="13.5" customHeight="1" x14ac:dyDescent="0.2">
      <c r="A428" s="21"/>
      <c r="B428" s="22" t="s">
        <v>42</v>
      </c>
      <c r="C428" s="21">
        <v>637016</v>
      </c>
      <c r="D428" s="225">
        <v>41</v>
      </c>
      <c r="E428" s="89"/>
      <c r="F428" s="89"/>
      <c r="G428" s="180" t="s">
        <v>27</v>
      </c>
      <c r="H428" s="181"/>
      <c r="I428" s="23">
        <v>141.88</v>
      </c>
      <c r="J428" s="23">
        <v>175.1</v>
      </c>
      <c r="K428" s="23">
        <v>180</v>
      </c>
      <c r="L428" s="23">
        <v>180</v>
      </c>
      <c r="M428" s="23">
        <v>118.64</v>
      </c>
      <c r="N428" s="23">
        <v>180</v>
      </c>
      <c r="O428" s="23">
        <v>180</v>
      </c>
      <c r="P428" s="23">
        <v>180</v>
      </c>
    </row>
    <row r="429" spans="1:16" x14ac:dyDescent="0.2">
      <c r="A429" s="305" t="s">
        <v>235</v>
      </c>
      <c r="B429" s="305"/>
      <c r="C429" s="305"/>
      <c r="D429" s="305"/>
      <c r="E429" s="305"/>
      <c r="F429" s="305"/>
      <c r="G429" s="305"/>
      <c r="H429" s="305"/>
      <c r="I429" s="50">
        <f>I430+I435</f>
        <v>144776.69</v>
      </c>
      <c r="J429" s="50">
        <f t="shared" ref="J429:P429" si="92">J430+J435</f>
        <v>452279.12000000005</v>
      </c>
      <c r="K429" s="50">
        <f t="shared" si="92"/>
        <v>538466</v>
      </c>
      <c r="L429" s="50">
        <f t="shared" si="92"/>
        <v>578923</v>
      </c>
      <c r="M429" s="50">
        <f t="shared" si="92"/>
        <v>363311.68000000005</v>
      </c>
      <c r="N429" s="50">
        <f t="shared" si="92"/>
        <v>430624</v>
      </c>
      <c r="O429" s="50">
        <f t="shared" si="92"/>
        <v>9900</v>
      </c>
      <c r="P429" s="50">
        <f t="shared" si="92"/>
        <v>9900</v>
      </c>
    </row>
    <row r="430" spans="1:16" x14ac:dyDescent="0.2">
      <c r="A430" s="308" t="s">
        <v>65</v>
      </c>
      <c r="B430" s="308"/>
      <c r="C430" s="308"/>
      <c r="D430" s="308"/>
      <c r="E430" s="308"/>
      <c r="F430" s="308"/>
      <c r="G430" s="308"/>
      <c r="H430" s="308"/>
      <c r="I430" s="51">
        <f>I431</f>
        <v>6569.96</v>
      </c>
      <c r="J430" s="51">
        <f t="shared" ref="J430:P430" si="93">J431</f>
        <v>13416.96</v>
      </c>
      <c r="K430" s="51">
        <f t="shared" si="93"/>
        <v>9900</v>
      </c>
      <c r="L430" s="51">
        <f t="shared" si="93"/>
        <v>9900</v>
      </c>
      <c r="M430" s="51">
        <f t="shared" si="93"/>
        <v>9406.59</v>
      </c>
      <c r="N430" s="51">
        <f t="shared" si="93"/>
        <v>9900</v>
      </c>
      <c r="O430" s="51">
        <f t="shared" si="93"/>
        <v>9900</v>
      </c>
      <c r="P430" s="51">
        <f t="shared" si="93"/>
        <v>9900</v>
      </c>
    </row>
    <row r="431" spans="1:16" ht="10.5" customHeight="1" x14ac:dyDescent="0.2">
      <c r="A431" s="314" t="s">
        <v>69</v>
      </c>
      <c r="B431" s="314"/>
      <c r="C431" s="314"/>
      <c r="D431" s="314"/>
      <c r="E431" s="314"/>
      <c r="F431" s="314"/>
      <c r="G431" s="314"/>
      <c r="H431" s="314"/>
      <c r="I431" s="52">
        <f>SUM(I432:I434)</f>
        <v>6569.96</v>
      </c>
      <c r="J431" s="52">
        <f t="shared" ref="J431:P431" si="94">SUM(J432:J434)</f>
        <v>13416.96</v>
      </c>
      <c r="K431" s="52">
        <f t="shared" si="94"/>
        <v>9900</v>
      </c>
      <c r="L431" s="52">
        <f t="shared" si="94"/>
        <v>9900</v>
      </c>
      <c r="M431" s="52">
        <f t="shared" si="94"/>
        <v>9406.59</v>
      </c>
      <c r="N431" s="52">
        <f t="shared" si="94"/>
        <v>9900</v>
      </c>
      <c r="O431" s="52">
        <f t="shared" si="94"/>
        <v>9900</v>
      </c>
      <c r="P431" s="52">
        <f t="shared" si="94"/>
        <v>9900</v>
      </c>
    </row>
    <row r="432" spans="1:16" ht="10.5" customHeight="1" x14ac:dyDescent="0.2">
      <c r="A432" s="79"/>
      <c r="B432" s="80" t="s">
        <v>42</v>
      </c>
      <c r="C432" s="79">
        <v>632004</v>
      </c>
      <c r="D432" s="79">
        <v>41</v>
      </c>
      <c r="E432" s="102"/>
      <c r="F432" s="102"/>
      <c r="G432" s="316" t="s">
        <v>236</v>
      </c>
      <c r="H432" s="316"/>
      <c r="I432" s="31">
        <v>4779.96</v>
      </c>
      <c r="J432" s="24">
        <v>4839.96</v>
      </c>
      <c r="K432" s="31">
        <v>4900</v>
      </c>
      <c r="L432" s="31">
        <v>4900</v>
      </c>
      <c r="M432" s="31">
        <v>6097.63</v>
      </c>
      <c r="N432" s="31">
        <v>4900</v>
      </c>
      <c r="O432" s="31">
        <v>4900</v>
      </c>
      <c r="P432" s="31">
        <v>4900</v>
      </c>
    </row>
    <row r="433" spans="1:18" ht="13.5" customHeight="1" x14ac:dyDescent="0.2">
      <c r="A433" s="79"/>
      <c r="B433" s="80" t="s">
        <v>42</v>
      </c>
      <c r="C433" s="79">
        <v>637005</v>
      </c>
      <c r="D433" s="79">
        <v>41</v>
      </c>
      <c r="E433" s="102"/>
      <c r="F433" s="102"/>
      <c r="G433" s="316" t="s">
        <v>237</v>
      </c>
      <c r="H433" s="316"/>
      <c r="I433" s="81">
        <v>1790</v>
      </c>
      <c r="J433" s="24">
        <v>5527</v>
      </c>
      <c r="K433" s="81">
        <v>5000</v>
      </c>
      <c r="L433" s="81">
        <v>5000</v>
      </c>
      <c r="M433" s="81">
        <v>3308.96</v>
      </c>
      <c r="N433" s="81">
        <v>5000</v>
      </c>
      <c r="O433" s="81">
        <v>5000</v>
      </c>
      <c r="P433" s="81">
        <v>5000</v>
      </c>
    </row>
    <row r="434" spans="1:18" ht="13.5" customHeight="1" x14ac:dyDescent="0.2">
      <c r="A434" s="167"/>
      <c r="B434" s="192" t="s">
        <v>242</v>
      </c>
      <c r="C434" s="167">
        <v>637005</v>
      </c>
      <c r="D434" s="167">
        <v>41</v>
      </c>
      <c r="E434" s="166"/>
      <c r="F434" s="166" t="s">
        <v>289</v>
      </c>
      <c r="G434" s="173" t="s">
        <v>24</v>
      </c>
      <c r="H434" s="173"/>
      <c r="I434" s="81">
        <v>0</v>
      </c>
      <c r="J434" s="24">
        <v>3050</v>
      </c>
      <c r="K434" s="81">
        <v>0</v>
      </c>
      <c r="L434" s="81">
        <v>0</v>
      </c>
      <c r="M434" s="81">
        <v>0</v>
      </c>
      <c r="N434" s="81">
        <v>0</v>
      </c>
      <c r="O434" s="81">
        <v>0</v>
      </c>
      <c r="P434" s="81">
        <v>0</v>
      </c>
    </row>
    <row r="435" spans="1:18" ht="13.5" customHeight="1" x14ac:dyDescent="0.2">
      <c r="A435" s="308" t="s">
        <v>85</v>
      </c>
      <c r="B435" s="308"/>
      <c r="C435" s="308"/>
      <c r="D435" s="308"/>
      <c r="E435" s="308"/>
      <c r="F435" s="308"/>
      <c r="G435" s="308"/>
      <c r="H435" s="308"/>
      <c r="I435" s="242">
        <f>I436</f>
        <v>138206.73000000001</v>
      </c>
      <c r="J435" s="242">
        <f t="shared" ref="J435:P435" si="95">J436</f>
        <v>438862.16000000003</v>
      </c>
      <c r="K435" s="242">
        <f t="shared" si="95"/>
        <v>528566</v>
      </c>
      <c r="L435" s="242">
        <f t="shared" si="95"/>
        <v>569023</v>
      </c>
      <c r="M435" s="242">
        <f t="shared" si="95"/>
        <v>353905.09</v>
      </c>
      <c r="N435" s="242">
        <f t="shared" si="95"/>
        <v>420724</v>
      </c>
      <c r="O435" s="242">
        <f t="shared" si="95"/>
        <v>0</v>
      </c>
      <c r="P435" s="242">
        <f t="shared" si="95"/>
        <v>0</v>
      </c>
    </row>
    <row r="436" spans="1:18" ht="13.5" customHeight="1" x14ac:dyDescent="0.2">
      <c r="A436" s="302" t="s">
        <v>86</v>
      </c>
      <c r="B436" s="302"/>
      <c r="C436" s="302"/>
      <c r="D436" s="302"/>
      <c r="E436" s="302"/>
      <c r="F436" s="302"/>
      <c r="G436" s="302"/>
      <c r="H436" s="302"/>
      <c r="I436" s="82">
        <f t="shared" ref="I436:L436" si="96">I437+I438+I439+I440+I441+I442+I443+I444+I445+I446+I447</f>
        <v>138206.73000000001</v>
      </c>
      <c r="J436" s="82">
        <f t="shared" si="96"/>
        <v>438862.16000000003</v>
      </c>
      <c r="K436" s="82">
        <f t="shared" si="96"/>
        <v>528566</v>
      </c>
      <c r="L436" s="82">
        <f t="shared" si="96"/>
        <v>569023</v>
      </c>
      <c r="M436" s="82">
        <f>SUM(M437:M447)</f>
        <v>353905.09</v>
      </c>
      <c r="N436" s="82">
        <f>N437+N438+N439+N440+N441+N442+N443+N444+N445+N446+N447</f>
        <v>420724</v>
      </c>
      <c r="O436" s="82">
        <f t="shared" ref="O436:P436" si="97">O437+O438+O439+O440+O441+O442+O443+O444+O445+O446+O447</f>
        <v>0</v>
      </c>
      <c r="P436" s="82">
        <f t="shared" si="97"/>
        <v>0</v>
      </c>
    </row>
    <row r="437" spans="1:18" ht="13.5" customHeight="1" x14ac:dyDescent="0.2">
      <c r="A437" s="79"/>
      <c r="B437" s="80" t="s">
        <v>67</v>
      </c>
      <c r="C437" s="79">
        <v>713004</v>
      </c>
      <c r="D437" s="79">
        <v>41</v>
      </c>
      <c r="E437" s="102"/>
      <c r="F437" s="102"/>
      <c r="G437" s="316" t="s">
        <v>241</v>
      </c>
      <c r="H437" s="316"/>
      <c r="I437" s="33">
        <v>4262.8</v>
      </c>
      <c r="J437" s="23">
        <v>1999</v>
      </c>
      <c r="K437" s="31">
        <v>0</v>
      </c>
      <c r="L437" s="31">
        <v>0</v>
      </c>
      <c r="M437" s="31">
        <v>0</v>
      </c>
      <c r="N437" s="31">
        <v>10000</v>
      </c>
      <c r="O437" s="31">
        <v>0</v>
      </c>
      <c r="P437" s="31">
        <v>0</v>
      </c>
    </row>
    <row r="438" spans="1:18" ht="13.5" customHeight="1" x14ac:dyDescent="0.2">
      <c r="A438" s="215"/>
      <c r="B438" s="223" t="s">
        <v>242</v>
      </c>
      <c r="C438" s="215">
        <v>713003</v>
      </c>
      <c r="D438" s="215">
        <v>111</v>
      </c>
      <c r="E438" s="166"/>
      <c r="F438" s="166" t="s">
        <v>303</v>
      </c>
      <c r="G438" s="329" t="s">
        <v>304</v>
      </c>
      <c r="H438" s="330"/>
      <c r="I438" s="33">
        <v>0</v>
      </c>
      <c r="J438" s="23">
        <v>14956.1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</row>
    <row r="439" spans="1:18" ht="13.5" customHeight="1" x14ac:dyDescent="0.2">
      <c r="A439" s="215"/>
      <c r="B439" s="223" t="s">
        <v>242</v>
      </c>
      <c r="C439" s="215">
        <v>713003</v>
      </c>
      <c r="D439" s="215">
        <v>41</v>
      </c>
      <c r="E439" s="166"/>
      <c r="F439" s="166" t="s">
        <v>303</v>
      </c>
      <c r="G439" s="329" t="s">
        <v>304</v>
      </c>
      <c r="H439" s="330"/>
      <c r="I439" s="33">
        <v>0</v>
      </c>
      <c r="J439" s="33">
        <v>64.900000000000006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</row>
    <row r="440" spans="1:18" ht="13.5" customHeight="1" x14ac:dyDescent="0.2">
      <c r="A440" s="215"/>
      <c r="B440" s="223" t="s">
        <v>242</v>
      </c>
      <c r="C440" s="215">
        <v>713004</v>
      </c>
      <c r="D440" s="215">
        <v>41</v>
      </c>
      <c r="E440" s="166"/>
      <c r="F440" s="166" t="s">
        <v>303</v>
      </c>
      <c r="G440" s="208" t="s">
        <v>304</v>
      </c>
      <c r="H440" s="209"/>
      <c r="I440" s="33">
        <v>0</v>
      </c>
      <c r="J440" s="33">
        <v>326.39999999999998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</row>
    <row r="441" spans="1:18" ht="13.5" customHeight="1" x14ac:dyDescent="0.2">
      <c r="A441" s="167"/>
      <c r="B441" s="192" t="s">
        <v>242</v>
      </c>
      <c r="C441" s="167">
        <v>711001</v>
      </c>
      <c r="D441" s="167">
        <v>41</v>
      </c>
      <c r="E441" s="166"/>
      <c r="F441" s="166"/>
      <c r="G441" s="173" t="s">
        <v>243</v>
      </c>
      <c r="H441" s="173"/>
      <c r="I441" s="33">
        <v>27384</v>
      </c>
      <c r="J441" s="33">
        <v>0</v>
      </c>
      <c r="K441" s="31">
        <v>0</v>
      </c>
      <c r="L441" s="31">
        <v>0</v>
      </c>
      <c r="M441" s="31">
        <v>0</v>
      </c>
      <c r="N441" s="31">
        <v>20000</v>
      </c>
      <c r="O441" s="31">
        <v>0</v>
      </c>
      <c r="P441" s="31">
        <v>0</v>
      </c>
    </row>
    <row r="442" spans="1:18" ht="12.75" customHeight="1" x14ac:dyDescent="0.2">
      <c r="A442" s="79"/>
      <c r="B442" s="80" t="s">
        <v>242</v>
      </c>
      <c r="C442" s="79">
        <v>716</v>
      </c>
      <c r="D442" s="79">
        <v>41</v>
      </c>
      <c r="E442" s="102"/>
      <c r="F442" s="102"/>
      <c r="G442" s="316" t="s">
        <v>244</v>
      </c>
      <c r="H442" s="316"/>
      <c r="I442" s="33">
        <v>21414.99</v>
      </c>
      <c r="J442" s="33">
        <v>1400</v>
      </c>
      <c r="K442" s="31">
        <v>0</v>
      </c>
      <c r="L442" s="31">
        <v>0</v>
      </c>
      <c r="M442" s="31">
        <v>8390</v>
      </c>
      <c r="N442" s="31">
        <v>50000</v>
      </c>
      <c r="O442" s="31">
        <v>0</v>
      </c>
      <c r="P442" s="31">
        <v>0</v>
      </c>
    </row>
    <row r="443" spans="1:18" ht="12.75" customHeight="1" x14ac:dyDescent="0.2">
      <c r="A443" s="215"/>
      <c r="B443" s="22" t="s">
        <v>242</v>
      </c>
      <c r="C443" s="21">
        <v>717001</v>
      </c>
      <c r="D443" s="21">
        <v>111</v>
      </c>
      <c r="E443" s="89"/>
      <c r="F443" s="89" t="s">
        <v>305</v>
      </c>
      <c r="G443" s="316" t="s">
        <v>306</v>
      </c>
      <c r="H443" s="316"/>
      <c r="I443" s="33">
        <v>0</v>
      </c>
      <c r="J443" s="33">
        <v>12498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</row>
    <row r="444" spans="1:18" ht="12.75" customHeight="1" x14ac:dyDescent="0.2">
      <c r="A444" s="215"/>
      <c r="B444" s="22" t="s">
        <v>242</v>
      </c>
      <c r="C444" s="21">
        <v>717001</v>
      </c>
      <c r="D444" s="21">
        <v>41</v>
      </c>
      <c r="E444" s="89"/>
      <c r="F444" s="89" t="s">
        <v>289</v>
      </c>
      <c r="G444" s="316" t="s">
        <v>307</v>
      </c>
      <c r="H444" s="316"/>
      <c r="I444" s="33">
        <v>0</v>
      </c>
      <c r="J444" s="33">
        <v>21258.92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</row>
    <row r="445" spans="1:18" ht="12.75" customHeight="1" x14ac:dyDescent="0.2">
      <c r="A445" s="215"/>
      <c r="B445" s="22" t="s">
        <v>242</v>
      </c>
      <c r="C445" s="21">
        <v>717001</v>
      </c>
      <c r="D445" s="21">
        <v>46</v>
      </c>
      <c r="E445" s="89"/>
      <c r="F445" s="89" t="s">
        <v>219</v>
      </c>
      <c r="G445" s="216" t="s">
        <v>308</v>
      </c>
      <c r="H445" s="216"/>
      <c r="I445" s="33">
        <v>0</v>
      </c>
      <c r="J445" s="33">
        <v>386358.84</v>
      </c>
      <c r="K445" s="31">
        <v>276147</v>
      </c>
      <c r="L445" s="31">
        <v>276147</v>
      </c>
      <c r="M445" s="31">
        <v>336195.09</v>
      </c>
      <c r="N445" s="31">
        <v>0</v>
      </c>
      <c r="O445" s="31">
        <v>0</v>
      </c>
      <c r="P445" s="31">
        <v>0</v>
      </c>
    </row>
    <row r="446" spans="1:18" x14ac:dyDescent="0.2">
      <c r="A446" s="21"/>
      <c r="B446" s="22" t="s">
        <v>242</v>
      </c>
      <c r="C446" s="21">
        <v>717001</v>
      </c>
      <c r="D446" s="21">
        <v>41</v>
      </c>
      <c r="E446" s="89"/>
      <c r="F446" s="89"/>
      <c r="G446" s="316" t="s">
        <v>51</v>
      </c>
      <c r="H446" s="316"/>
      <c r="I446" s="33">
        <v>85144.94</v>
      </c>
      <c r="J446" s="33">
        <v>0</v>
      </c>
      <c r="K446" s="31">
        <v>252419</v>
      </c>
      <c r="L446" s="31">
        <v>292876</v>
      </c>
      <c r="M446" s="31">
        <v>2070</v>
      </c>
      <c r="N446" s="31">
        <v>340724</v>
      </c>
      <c r="O446" s="31">
        <v>0</v>
      </c>
      <c r="P446" s="31">
        <v>0</v>
      </c>
    </row>
    <row r="447" spans="1:18" x14ac:dyDescent="0.2">
      <c r="A447" s="21"/>
      <c r="B447" s="22" t="s">
        <v>196</v>
      </c>
      <c r="C447" s="21">
        <v>717003</v>
      </c>
      <c r="D447" s="21">
        <v>41</v>
      </c>
      <c r="E447" s="89"/>
      <c r="F447" s="89"/>
      <c r="G447" s="316" t="s">
        <v>344</v>
      </c>
      <c r="H447" s="316"/>
      <c r="I447" s="33">
        <v>0</v>
      </c>
      <c r="J447" s="33">
        <v>0</v>
      </c>
      <c r="K447" s="31">
        <v>0</v>
      </c>
      <c r="L447" s="31">
        <v>0</v>
      </c>
      <c r="M447" s="31">
        <v>7250</v>
      </c>
      <c r="N447" s="31">
        <v>0</v>
      </c>
      <c r="O447" s="31">
        <v>0</v>
      </c>
      <c r="P447" s="31">
        <v>0</v>
      </c>
    </row>
    <row r="448" spans="1:18" ht="23.25" customHeight="1" x14ac:dyDescent="0.2">
      <c r="A448" s="331" t="s">
        <v>245</v>
      </c>
      <c r="B448" s="331"/>
      <c r="C448" s="331"/>
      <c r="D448" s="331"/>
      <c r="E448" s="331"/>
      <c r="F448" s="331"/>
      <c r="G448" s="331"/>
      <c r="H448" s="331"/>
      <c r="I448" s="87">
        <f t="shared" ref="I448:P448" si="98">I449+I498</f>
        <v>116482.20000000001</v>
      </c>
      <c r="J448" s="87">
        <f t="shared" si="98"/>
        <v>161909.03999999998</v>
      </c>
      <c r="K448" s="87">
        <f t="shared" si="98"/>
        <v>205655</v>
      </c>
      <c r="L448" s="87">
        <f t="shared" si="98"/>
        <v>205655</v>
      </c>
      <c r="M448" s="87">
        <f t="shared" si="98"/>
        <v>218592.82</v>
      </c>
      <c r="N448" s="87">
        <f t="shared" si="98"/>
        <v>181905</v>
      </c>
      <c r="O448" s="87">
        <f t="shared" si="98"/>
        <v>181905</v>
      </c>
      <c r="P448" s="87">
        <f t="shared" si="98"/>
        <v>181905</v>
      </c>
      <c r="Q448" s="130"/>
      <c r="R448" s="128"/>
    </row>
    <row r="449" spans="1:18" x14ac:dyDescent="0.2">
      <c r="A449" s="305" t="s">
        <v>246</v>
      </c>
      <c r="B449" s="305"/>
      <c r="C449" s="305"/>
      <c r="D449" s="305"/>
      <c r="E449" s="305"/>
      <c r="F449" s="305"/>
      <c r="G449" s="305"/>
      <c r="H449" s="305"/>
      <c r="I449" s="50">
        <f t="shared" ref="I449:P449" si="99">SUM(I450)</f>
        <v>88128.72</v>
      </c>
      <c r="J449" s="50">
        <f t="shared" si="99"/>
        <v>124148.26</v>
      </c>
      <c r="K449" s="50">
        <f t="shared" si="99"/>
        <v>165273</v>
      </c>
      <c r="L449" s="50">
        <f t="shared" si="99"/>
        <v>165273</v>
      </c>
      <c r="M449" s="50">
        <f t="shared" si="99"/>
        <v>186921.51</v>
      </c>
      <c r="N449" s="50">
        <f t="shared" si="99"/>
        <v>178905</v>
      </c>
      <c r="O449" s="50">
        <f t="shared" si="99"/>
        <v>178905</v>
      </c>
      <c r="P449" s="50">
        <f t="shared" si="99"/>
        <v>178905</v>
      </c>
      <c r="Q449" s="129"/>
      <c r="R449" s="128"/>
    </row>
    <row r="450" spans="1:18" ht="13.5" customHeight="1" x14ac:dyDescent="0.2">
      <c r="A450" s="308" t="s">
        <v>65</v>
      </c>
      <c r="B450" s="308"/>
      <c r="C450" s="308"/>
      <c r="D450" s="308"/>
      <c r="E450" s="308"/>
      <c r="F450" s="308"/>
      <c r="G450" s="308"/>
      <c r="H450" s="308"/>
      <c r="I450" s="51">
        <f>I451+I459+I482</f>
        <v>88128.72</v>
      </c>
      <c r="J450" s="51">
        <f t="shared" ref="J450:P450" si="100">J451+J459+J482</f>
        <v>124148.26</v>
      </c>
      <c r="K450" s="51">
        <f t="shared" si="100"/>
        <v>165273</v>
      </c>
      <c r="L450" s="51">
        <f t="shared" si="100"/>
        <v>165273</v>
      </c>
      <c r="M450" s="51">
        <f t="shared" si="100"/>
        <v>186921.51</v>
      </c>
      <c r="N450" s="51">
        <f t="shared" si="100"/>
        <v>178905</v>
      </c>
      <c r="O450" s="51">
        <f t="shared" si="100"/>
        <v>178905</v>
      </c>
      <c r="P450" s="51">
        <f t="shared" si="100"/>
        <v>178905</v>
      </c>
      <c r="Q450" s="129"/>
      <c r="R450" s="128"/>
    </row>
    <row r="451" spans="1:18" ht="13.5" customHeight="1" x14ac:dyDescent="0.2">
      <c r="A451" s="302" t="s">
        <v>66</v>
      </c>
      <c r="B451" s="302"/>
      <c r="C451" s="302"/>
      <c r="D451" s="302"/>
      <c r="E451" s="302"/>
      <c r="F451" s="302"/>
      <c r="G451" s="302"/>
      <c r="H451" s="302"/>
      <c r="I451" s="82">
        <f>SUM(I452:I458)</f>
        <v>60944.119999999995</v>
      </c>
      <c r="J451" s="82">
        <f t="shared" ref="J451:P451" si="101">SUM(J452:J458)</f>
        <v>85783.78</v>
      </c>
      <c r="K451" s="82">
        <f t="shared" si="101"/>
        <v>115354</v>
      </c>
      <c r="L451" s="82">
        <f t="shared" si="101"/>
        <v>115354</v>
      </c>
      <c r="M451" s="82">
        <f t="shared" si="101"/>
        <v>122106.51000000001</v>
      </c>
      <c r="N451" s="82">
        <f t="shared" si="101"/>
        <v>124300</v>
      </c>
      <c r="O451" s="82">
        <f t="shared" si="101"/>
        <v>124300</v>
      </c>
      <c r="P451" s="82">
        <f t="shared" si="101"/>
        <v>124300</v>
      </c>
      <c r="Q451" s="129"/>
      <c r="R451" s="128"/>
    </row>
    <row r="452" spans="1:18" ht="12.75" customHeight="1" x14ac:dyDescent="0.2">
      <c r="A452" s="9"/>
      <c r="B452" s="86" t="s">
        <v>60</v>
      </c>
      <c r="C452" s="56">
        <v>611</v>
      </c>
      <c r="D452" s="56">
        <v>111</v>
      </c>
      <c r="E452" s="101"/>
      <c r="F452" s="101" t="s">
        <v>247</v>
      </c>
      <c r="G452" s="295" t="s">
        <v>53</v>
      </c>
      <c r="H452" s="295"/>
      <c r="I452" s="61">
        <v>20752.599999999999</v>
      </c>
      <c r="J452" s="61">
        <v>26991.51</v>
      </c>
      <c r="K452" s="33">
        <v>33420</v>
      </c>
      <c r="L452" s="33">
        <v>33420</v>
      </c>
      <c r="M452" s="33">
        <v>33529.69</v>
      </c>
      <c r="N452" s="33">
        <v>37000</v>
      </c>
      <c r="O452" s="33">
        <v>37000</v>
      </c>
      <c r="P452" s="33">
        <v>37000</v>
      </c>
      <c r="Q452" s="129"/>
      <c r="R452" s="128"/>
    </row>
    <row r="453" spans="1:18" x14ac:dyDescent="0.2">
      <c r="A453" s="57"/>
      <c r="B453" s="86" t="s">
        <v>60</v>
      </c>
      <c r="C453" s="56">
        <v>611</v>
      </c>
      <c r="D453" s="56">
        <v>111</v>
      </c>
      <c r="E453" s="101"/>
      <c r="F453" s="101" t="s">
        <v>248</v>
      </c>
      <c r="G453" s="295" t="s">
        <v>53</v>
      </c>
      <c r="H453" s="295"/>
      <c r="I453" s="61">
        <v>29433.919999999998</v>
      </c>
      <c r="J453" s="61">
        <v>43443.53</v>
      </c>
      <c r="K453" s="33">
        <v>66600</v>
      </c>
      <c r="L453" s="33">
        <v>66600</v>
      </c>
      <c r="M453" s="33">
        <v>66586.22</v>
      </c>
      <c r="N453" s="33">
        <v>73800</v>
      </c>
      <c r="O453" s="33">
        <v>73800</v>
      </c>
      <c r="P453" s="33">
        <v>73800</v>
      </c>
      <c r="Q453" s="129"/>
      <c r="R453" s="128"/>
    </row>
    <row r="454" spans="1:18" ht="13.5" customHeight="1" x14ac:dyDescent="0.2">
      <c r="A454" s="57"/>
      <c r="B454" s="86" t="s">
        <v>60</v>
      </c>
      <c r="C454" s="56">
        <v>611</v>
      </c>
      <c r="D454" s="56">
        <v>41</v>
      </c>
      <c r="E454" s="101"/>
      <c r="F454" s="101" t="s">
        <v>249</v>
      </c>
      <c r="G454" s="295" t="s">
        <v>53</v>
      </c>
      <c r="H454" s="295"/>
      <c r="I454" s="61">
        <v>8318.01</v>
      </c>
      <c r="J454" s="61">
        <v>12185.77</v>
      </c>
      <c r="K454" s="33">
        <v>11886</v>
      </c>
      <c r="L454" s="33">
        <v>11886</v>
      </c>
      <c r="M454" s="33">
        <v>12512.35</v>
      </c>
      <c r="N454" s="33">
        <v>10800</v>
      </c>
      <c r="O454" s="33">
        <v>10800</v>
      </c>
      <c r="P454" s="33">
        <v>10800</v>
      </c>
      <c r="Q454" s="129"/>
      <c r="R454" s="128"/>
    </row>
    <row r="455" spans="1:18" ht="13.5" customHeight="1" x14ac:dyDescent="0.2">
      <c r="A455" s="57"/>
      <c r="B455" s="86" t="s">
        <v>60</v>
      </c>
      <c r="C455" s="56">
        <v>612001</v>
      </c>
      <c r="D455" s="56">
        <v>111</v>
      </c>
      <c r="E455" s="101"/>
      <c r="F455" s="101" t="s">
        <v>248</v>
      </c>
      <c r="G455" s="295" t="s">
        <v>7</v>
      </c>
      <c r="H455" s="295"/>
      <c r="I455" s="61">
        <v>0</v>
      </c>
      <c r="J455" s="61">
        <v>397.14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129"/>
      <c r="R455" s="128"/>
    </row>
    <row r="456" spans="1:18" x14ac:dyDescent="0.2">
      <c r="A456" s="57"/>
      <c r="B456" s="86" t="s">
        <v>60</v>
      </c>
      <c r="C456" s="56">
        <v>612001</v>
      </c>
      <c r="D456" s="56">
        <v>41</v>
      </c>
      <c r="E456" s="101"/>
      <c r="F456" s="101" t="s">
        <v>249</v>
      </c>
      <c r="G456" s="295" t="s">
        <v>7</v>
      </c>
      <c r="H456" s="295"/>
      <c r="I456" s="61">
        <v>1547.99</v>
      </c>
      <c r="J456" s="61">
        <v>1947.28</v>
      </c>
      <c r="K456" s="33">
        <v>2548</v>
      </c>
      <c r="L456" s="33">
        <v>2548</v>
      </c>
      <c r="M456" s="33">
        <v>1847.05</v>
      </c>
      <c r="N456" s="33">
        <v>1800</v>
      </c>
      <c r="O456" s="33">
        <v>1800</v>
      </c>
      <c r="P456" s="33">
        <v>1800</v>
      </c>
      <c r="Q456" s="129"/>
      <c r="R456" s="128"/>
    </row>
    <row r="457" spans="1:18" x14ac:dyDescent="0.2">
      <c r="A457" s="270"/>
      <c r="B457" s="134" t="s">
        <v>60</v>
      </c>
      <c r="C457" s="56">
        <v>614</v>
      </c>
      <c r="D457" s="56">
        <v>41</v>
      </c>
      <c r="E457" s="213"/>
      <c r="F457" s="213" t="s">
        <v>249</v>
      </c>
      <c r="G457" s="295" t="s">
        <v>56</v>
      </c>
      <c r="H457" s="295"/>
      <c r="I457" s="61">
        <v>891.6</v>
      </c>
      <c r="J457" s="61">
        <v>818.55</v>
      </c>
      <c r="K457" s="33">
        <v>900</v>
      </c>
      <c r="L457" s="33">
        <v>900</v>
      </c>
      <c r="M457" s="33">
        <v>1455.2</v>
      </c>
      <c r="N457" s="33">
        <v>900</v>
      </c>
      <c r="O457" s="33">
        <v>900</v>
      </c>
      <c r="P457" s="33">
        <v>900</v>
      </c>
      <c r="Q457" s="129"/>
      <c r="R457" s="128"/>
    </row>
    <row r="458" spans="1:18" x14ac:dyDescent="0.2">
      <c r="A458" s="57"/>
      <c r="B458" s="86" t="s">
        <v>60</v>
      </c>
      <c r="C458" s="56">
        <v>614</v>
      </c>
      <c r="D458" s="56">
        <v>111</v>
      </c>
      <c r="E458" s="101"/>
      <c r="F458" s="101" t="s">
        <v>343</v>
      </c>
      <c r="G458" s="295" t="s">
        <v>56</v>
      </c>
      <c r="H458" s="295"/>
      <c r="I458" s="61">
        <v>0</v>
      </c>
      <c r="J458" s="61">
        <v>0</v>
      </c>
      <c r="K458" s="33">
        <v>0</v>
      </c>
      <c r="L458" s="33">
        <v>0</v>
      </c>
      <c r="M458" s="33">
        <v>6176</v>
      </c>
      <c r="N458" s="33">
        <v>0</v>
      </c>
      <c r="O458" s="33">
        <v>0</v>
      </c>
      <c r="P458" s="33">
        <v>0</v>
      </c>
      <c r="Q458" s="129"/>
      <c r="R458" s="128"/>
    </row>
    <row r="459" spans="1:18" x14ac:dyDescent="0.2">
      <c r="A459" s="302" t="s">
        <v>68</v>
      </c>
      <c r="B459" s="302"/>
      <c r="C459" s="302"/>
      <c r="D459" s="302"/>
      <c r="E459" s="302"/>
      <c r="F459" s="302"/>
      <c r="G459" s="302"/>
      <c r="H459" s="302"/>
      <c r="I459" s="49">
        <f>SUM(I460:I481)</f>
        <v>21494.920000000002</v>
      </c>
      <c r="J459" s="49">
        <f t="shared" ref="J459:P459" si="102">SUM(J460:J481)</f>
        <v>29897.749999999996</v>
      </c>
      <c r="K459" s="49">
        <f t="shared" si="102"/>
        <v>39285</v>
      </c>
      <c r="L459" s="49">
        <f t="shared" si="102"/>
        <v>39285</v>
      </c>
      <c r="M459" s="49">
        <f t="shared" si="102"/>
        <v>36994.880000000005</v>
      </c>
      <c r="N459" s="49">
        <f t="shared" si="102"/>
        <v>43520</v>
      </c>
      <c r="O459" s="49">
        <f t="shared" si="102"/>
        <v>43520</v>
      </c>
      <c r="P459" s="49">
        <f t="shared" si="102"/>
        <v>43520</v>
      </c>
      <c r="Q459" s="129"/>
      <c r="R459" s="128"/>
    </row>
    <row r="460" spans="1:18" x14ac:dyDescent="0.2">
      <c r="A460" s="164"/>
      <c r="B460" s="134" t="s">
        <v>60</v>
      </c>
      <c r="C460" s="56">
        <v>621</v>
      </c>
      <c r="D460" s="56">
        <v>111</v>
      </c>
      <c r="E460" s="165"/>
      <c r="F460" s="165" t="s">
        <v>247</v>
      </c>
      <c r="G460" s="312" t="s">
        <v>70</v>
      </c>
      <c r="H460" s="313"/>
      <c r="I460" s="61">
        <v>2146.3000000000002</v>
      </c>
      <c r="J460" s="61">
        <v>2726.31</v>
      </c>
      <c r="K460" s="33">
        <v>3342</v>
      </c>
      <c r="L460" s="33">
        <v>3342</v>
      </c>
      <c r="M460" s="33">
        <v>2669.94</v>
      </c>
      <c r="N460" s="33">
        <v>3700</v>
      </c>
      <c r="O460" s="33">
        <v>3700</v>
      </c>
      <c r="P460" s="33">
        <v>3700</v>
      </c>
      <c r="Q460" s="129"/>
      <c r="R460" s="128"/>
    </row>
    <row r="461" spans="1:18" x14ac:dyDescent="0.2">
      <c r="A461" s="164"/>
      <c r="B461" s="134" t="s">
        <v>60</v>
      </c>
      <c r="C461" s="56">
        <v>621</v>
      </c>
      <c r="D461" s="56">
        <v>111</v>
      </c>
      <c r="E461" s="165"/>
      <c r="F461" s="165" t="s">
        <v>248</v>
      </c>
      <c r="G461" s="312" t="s">
        <v>70</v>
      </c>
      <c r="H461" s="313"/>
      <c r="I461" s="61">
        <v>1587.96</v>
      </c>
      <c r="J461" s="61">
        <v>1758.03</v>
      </c>
      <c r="K461" s="33">
        <v>2592</v>
      </c>
      <c r="L461" s="33">
        <v>2592</v>
      </c>
      <c r="M461" s="33">
        <v>2746.4</v>
      </c>
      <c r="N461" s="33">
        <v>3000</v>
      </c>
      <c r="O461" s="33">
        <v>3000</v>
      </c>
      <c r="P461" s="33">
        <v>3000</v>
      </c>
      <c r="Q461" s="129"/>
      <c r="R461" s="128"/>
    </row>
    <row r="462" spans="1:18" x14ac:dyDescent="0.2">
      <c r="A462" s="164"/>
      <c r="B462" s="134" t="s">
        <v>60</v>
      </c>
      <c r="C462" s="56">
        <v>621</v>
      </c>
      <c r="D462" s="56">
        <v>41</v>
      </c>
      <c r="E462" s="165"/>
      <c r="F462" s="165" t="s">
        <v>249</v>
      </c>
      <c r="G462" s="312" t="s">
        <v>70</v>
      </c>
      <c r="H462" s="313"/>
      <c r="I462" s="61">
        <v>572.94000000000005</v>
      </c>
      <c r="J462" s="61">
        <v>827.04</v>
      </c>
      <c r="K462" s="33">
        <v>722</v>
      </c>
      <c r="L462" s="33">
        <v>722</v>
      </c>
      <c r="M462" s="33">
        <v>787.24</v>
      </c>
      <c r="N462" s="33">
        <v>1350</v>
      </c>
      <c r="O462" s="33">
        <v>1350</v>
      </c>
      <c r="P462" s="33">
        <v>1350</v>
      </c>
      <c r="Q462" s="129"/>
      <c r="R462" s="128"/>
    </row>
    <row r="463" spans="1:18" x14ac:dyDescent="0.2">
      <c r="A463" s="164"/>
      <c r="B463" s="134" t="s">
        <v>60</v>
      </c>
      <c r="C463" s="56">
        <v>623</v>
      </c>
      <c r="D463" s="56">
        <v>111</v>
      </c>
      <c r="E463" s="165"/>
      <c r="F463" s="165" t="s">
        <v>248</v>
      </c>
      <c r="G463" s="184" t="s">
        <v>201</v>
      </c>
      <c r="H463" s="185"/>
      <c r="I463" s="61">
        <v>1434.27</v>
      </c>
      <c r="J463" s="61">
        <v>2696.88</v>
      </c>
      <c r="K463" s="33">
        <v>4068</v>
      </c>
      <c r="L463" s="33">
        <v>4068</v>
      </c>
      <c r="M463" s="33">
        <v>3783.99</v>
      </c>
      <c r="N463" s="33">
        <v>4380</v>
      </c>
      <c r="O463" s="33">
        <v>4380</v>
      </c>
      <c r="P463" s="33">
        <v>4380</v>
      </c>
      <c r="Q463" s="129"/>
      <c r="R463" s="128"/>
    </row>
    <row r="464" spans="1:18" x14ac:dyDescent="0.2">
      <c r="A464" s="164"/>
      <c r="B464" s="134" t="s">
        <v>60</v>
      </c>
      <c r="C464" s="56">
        <v>625001</v>
      </c>
      <c r="D464" s="56">
        <v>111</v>
      </c>
      <c r="E464" s="165"/>
      <c r="F464" s="165" t="s">
        <v>247</v>
      </c>
      <c r="G464" s="184" t="s">
        <v>31</v>
      </c>
      <c r="H464" s="185"/>
      <c r="I464" s="61">
        <v>300.31</v>
      </c>
      <c r="J464" s="61">
        <v>381.6</v>
      </c>
      <c r="K464" s="33">
        <v>468</v>
      </c>
      <c r="L464" s="33">
        <v>468</v>
      </c>
      <c r="M464" s="33">
        <v>451.38</v>
      </c>
      <c r="N464" s="33">
        <v>520</v>
      </c>
      <c r="O464" s="33">
        <v>520</v>
      </c>
      <c r="P464" s="33">
        <v>520</v>
      </c>
      <c r="Q464" s="129"/>
      <c r="R464" s="128"/>
    </row>
    <row r="465" spans="1:18" x14ac:dyDescent="0.2">
      <c r="A465" s="164"/>
      <c r="B465" s="134" t="s">
        <v>60</v>
      </c>
      <c r="C465" s="56">
        <v>625001</v>
      </c>
      <c r="D465" s="56">
        <v>111</v>
      </c>
      <c r="E465" s="165"/>
      <c r="F465" s="165" t="s">
        <v>248</v>
      </c>
      <c r="G465" s="312" t="s">
        <v>31</v>
      </c>
      <c r="H465" s="313"/>
      <c r="I465" s="61">
        <v>422.93</v>
      </c>
      <c r="J465" s="61">
        <v>623.47</v>
      </c>
      <c r="K465" s="33">
        <v>933</v>
      </c>
      <c r="L465" s="33">
        <v>933</v>
      </c>
      <c r="M465" s="33">
        <v>836.5</v>
      </c>
      <c r="N465" s="33">
        <v>1050</v>
      </c>
      <c r="O465" s="33">
        <v>1050</v>
      </c>
      <c r="P465" s="33">
        <v>1050</v>
      </c>
      <c r="Q465" s="129"/>
      <c r="R465" s="128"/>
    </row>
    <row r="466" spans="1:18" x14ac:dyDescent="0.2">
      <c r="A466" s="164"/>
      <c r="B466" s="134" t="s">
        <v>60</v>
      </c>
      <c r="C466" s="56">
        <v>625001</v>
      </c>
      <c r="D466" s="56">
        <v>41</v>
      </c>
      <c r="E466" s="165"/>
      <c r="F466" s="165" t="s">
        <v>249</v>
      </c>
      <c r="G466" s="184" t="s">
        <v>31</v>
      </c>
      <c r="H466" s="185"/>
      <c r="I466" s="61">
        <v>160.38</v>
      </c>
      <c r="J466" s="61">
        <v>222.97</v>
      </c>
      <c r="K466" s="33">
        <v>202</v>
      </c>
      <c r="L466" s="33">
        <v>202</v>
      </c>
      <c r="M466" s="33">
        <v>227.39</v>
      </c>
      <c r="N466" s="33">
        <v>200</v>
      </c>
      <c r="O466" s="33">
        <v>200</v>
      </c>
      <c r="P466" s="33">
        <v>200</v>
      </c>
      <c r="Q466" s="129"/>
      <c r="R466" s="128"/>
    </row>
    <row r="467" spans="1:18" x14ac:dyDescent="0.2">
      <c r="A467" s="164"/>
      <c r="B467" s="134" t="s">
        <v>60</v>
      </c>
      <c r="C467" s="56">
        <v>625002</v>
      </c>
      <c r="D467" s="56">
        <v>111</v>
      </c>
      <c r="E467" s="165"/>
      <c r="F467" s="165" t="s">
        <v>247</v>
      </c>
      <c r="G467" s="184" t="s">
        <v>32</v>
      </c>
      <c r="H467" s="185"/>
      <c r="I467" s="61">
        <v>3004.82</v>
      </c>
      <c r="J467" s="61">
        <v>3816.83</v>
      </c>
      <c r="K467" s="33">
        <v>4679</v>
      </c>
      <c r="L467" s="33">
        <v>4679</v>
      </c>
      <c r="M467" s="33">
        <v>3737.91</v>
      </c>
      <c r="N467" s="33">
        <v>5200</v>
      </c>
      <c r="O467" s="33">
        <v>5200</v>
      </c>
      <c r="P467" s="33">
        <v>5200</v>
      </c>
      <c r="Q467" s="129"/>
      <c r="R467" s="128"/>
    </row>
    <row r="468" spans="1:18" x14ac:dyDescent="0.2">
      <c r="A468" s="164"/>
      <c r="B468" s="134" t="s">
        <v>60</v>
      </c>
      <c r="C468" s="56">
        <v>625002</v>
      </c>
      <c r="D468" s="56">
        <v>111</v>
      </c>
      <c r="E468" s="165"/>
      <c r="F468" s="165" t="s">
        <v>248</v>
      </c>
      <c r="G468" s="184" t="s">
        <v>32</v>
      </c>
      <c r="H468" s="185"/>
      <c r="I468" s="61">
        <v>4231.12</v>
      </c>
      <c r="J468" s="61">
        <v>6236.88</v>
      </c>
      <c r="K468" s="33">
        <v>9324</v>
      </c>
      <c r="L468" s="33">
        <v>9324</v>
      </c>
      <c r="M468" s="33">
        <v>9142.5400000000009</v>
      </c>
      <c r="N468" s="33">
        <v>10300</v>
      </c>
      <c r="O468" s="33">
        <v>10300</v>
      </c>
      <c r="P468" s="33">
        <v>10300</v>
      </c>
      <c r="Q468" s="129"/>
      <c r="R468" s="128"/>
    </row>
    <row r="469" spans="1:18" x14ac:dyDescent="0.2">
      <c r="A469" s="164"/>
      <c r="B469" s="134" t="s">
        <v>60</v>
      </c>
      <c r="C469" s="56">
        <v>625002</v>
      </c>
      <c r="D469" s="56">
        <v>41</v>
      </c>
      <c r="E469" s="165"/>
      <c r="F469" s="165" t="s">
        <v>249</v>
      </c>
      <c r="G469" s="312" t="s">
        <v>32</v>
      </c>
      <c r="H469" s="313"/>
      <c r="I469" s="61">
        <v>1604.31</v>
      </c>
      <c r="J469" s="61">
        <v>2230.27</v>
      </c>
      <c r="K469" s="33">
        <v>2021</v>
      </c>
      <c r="L469" s="33">
        <v>2021</v>
      </c>
      <c r="M469" s="33">
        <v>2274.38</v>
      </c>
      <c r="N469" s="33">
        <v>1900</v>
      </c>
      <c r="O469" s="33">
        <v>1900</v>
      </c>
      <c r="P469" s="33">
        <v>1900</v>
      </c>
      <c r="Q469" s="129"/>
      <c r="R469" s="128"/>
    </row>
    <row r="470" spans="1:18" x14ac:dyDescent="0.2">
      <c r="A470" s="57"/>
      <c r="B470" s="86" t="s">
        <v>60</v>
      </c>
      <c r="C470" s="56">
        <v>625003</v>
      </c>
      <c r="D470" s="56">
        <v>111</v>
      </c>
      <c r="E470" s="101"/>
      <c r="F470" s="101" t="s">
        <v>247</v>
      </c>
      <c r="G470" s="295" t="s">
        <v>33</v>
      </c>
      <c r="H470" s="295"/>
      <c r="I470" s="61">
        <v>171.55</v>
      </c>
      <c r="J470" s="61">
        <v>218.04</v>
      </c>
      <c r="K470" s="33">
        <v>268</v>
      </c>
      <c r="L470" s="33">
        <v>268</v>
      </c>
      <c r="M470" s="33">
        <v>213.58</v>
      </c>
      <c r="N470" s="33">
        <v>300</v>
      </c>
      <c r="O470" s="33">
        <v>300</v>
      </c>
      <c r="P470" s="33">
        <v>300</v>
      </c>
      <c r="Q470" s="129"/>
      <c r="R470" s="128"/>
    </row>
    <row r="471" spans="1:18" x14ac:dyDescent="0.2">
      <c r="A471" s="164"/>
      <c r="B471" s="134" t="s">
        <v>60</v>
      </c>
      <c r="C471" s="56">
        <v>625003</v>
      </c>
      <c r="D471" s="56">
        <v>111</v>
      </c>
      <c r="E471" s="165"/>
      <c r="F471" s="165" t="s">
        <v>248</v>
      </c>
      <c r="G471" s="312" t="s">
        <v>33</v>
      </c>
      <c r="H471" s="313"/>
      <c r="I471" s="61">
        <v>241.63</v>
      </c>
      <c r="J471" s="61">
        <v>356.23</v>
      </c>
      <c r="K471" s="33">
        <v>533</v>
      </c>
      <c r="L471" s="33">
        <v>533</v>
      </c>
      <c r="M471" s="33">
        <v>522.38</v>
      </c>
      <c r="N471" s="33">
        <v>600</v>
      </c>
      <c r="O471" s="33">
        <v>600</v>
      </c>
      <c r="P471" s="33">
        <v>600</v>
      </c>
      <c r="Q471" s="129"/>
      <c r="R471" s="128"/>
    </row>
    <row r="472" spans="1:18" x14ac:dyDescent="0.2">
      <c r="A472" s="164"/>
      <c r="B472" s="134" t="s">
        <v>60</v>
      </c>
      <c r="C472" s="56">
        <v>625003</v>
      </c>
      <c r="D472" s="56">
        <v>41</v>
      </c>
      <c r="E472" s="165"/>
      <c r="F472" s="165" t="s">
        <v>249</v>
      </c>
      <c r="G472" s="312" t="s">
        <v>33</v>
      </c>
      <c r="H472" s="313"/>
      <c r="I472" s="61">
        <v>91.6</v>
      </c>
      <c r="J472" s="61">
        <v>125.42</v>
      </c>
      <c r="K472" s="33">
        <v>115</v>
      </c>
      <c r="L472" s="33">
        <v>115</v>
      </c>
      <c r="M472" s="33">
        <v>129.91</v>
      </c>
      <c r="N472" s="33">
        <v>100</v>
      </c>
      <c r="O472" s="33">
        <v>100</v>
      </c>
      <c r="P472" s="33">
        <v>100</v>
      </c>
      <c r="Q472" s="129"/>
      <c r="R472" s="128"/>
    </row>
    <row r="473" spans="1:18" x14ac:dyDescent="0.2">
      <c r="A473" s="164"/>
      <c r="B473" s="134" t="s">
        <v>60</v>
      </c>
      <c r="C473" s="56">
        <v>625004</v>
      </c>
      <c r="D473" s="56">
        <v>111</v>
      </c>
      <c r="E473" s="165"/>
      <c r="F473" s="165" t="s">
        <v>247</v>
      </c>
      <c r="G473" s="184" t="s">
        <v>34</v>
      </c>
      <c r="H473" s="185"/>
      <c r="I473" s="61">
        <v>643.89</v>
      </c>
      <c r="J473" s="61">
        <v>817.89</v>
      </c>
      <c r="K473" s="33">
        <v>1003</v>
      </c>
      <c r="L473" s="33">
        <v>1003</v>
      </c>
      <c r="M473" s="33">
        <v>800.97</v>
      </c>
      <c r="N473" s="33">
        <v>1100</v>
      </c>
      <c r="O473" s="33">
        <v>1100</v>
      </c>
      <c r="P473" s="33">
        <v>1100</v>
      </c>
      <c r="Q473" s="129"/>
      <c r="R473" s="128"/>
    </row>
    <row r="474" spans="1:18" x14ac:dyDescent="0.2">
      <c r="A474" s="164"/>
      <c r="B474" s="134" t="s">
        <v>60</v>
      </c>
      <c r="C474" s="56">
        <v>625004</v>
      </c>
      <c r="D474" s="56">
        <v>111</v>
      </c>
      <c r="E474" s="165"/>
      <c r="F474" s="165" t="s">
        <v>248</v>
      </c>
      <c r="G474" s="184" t="s">
        <v>34</v>
      </c>
      <c r="H474" s="185"/>
      <c r="I474" s="61">
        <v>906.63</v>
      </c>
      <c r="J474" s="61">
        <v>1336.44</v>
      </c>
      <c r="K474" s="33">
        <v>1998</v>
      </c>
      <c r="L474" s="33">
        <v>1998</v>
      </c>
      <c r="M474" s="33">
        <v>1959.1</v>
      </c>
      <c r="N474" s="33">
        <v>2200</v>
      </c>
      <c r="O474" s="33">
        <v>2200</v>
      </c>
      <c r="P474" s="33">
        <v>2200</v>
      </c>
      <c r="Q474" s="129"/>
      <c r="R474" s="128"/>
    </row>
    <row r="475" spans="1:18" x14ac:dyDescent="0.2">
      <c r="A475" s="164"/>
      <c r="B475" s="134" t="s">
        <v>60</v>
      </c>
      <c r="C475" s="56">
        <v>625004</v>
      </c>
      <c r="D475" s="56">
        <v>41</v>
      </c>
      <c r="E475" s="165"/>
      <c r="F475" s="165" t="s">
        <v>249</v>
      </c>
      <c r="G475" s="184" t="s">
        <v>34</v>
      </c>
      <c r="H475" s="185"/>
      <c r="I475" s="61">
        <v>343.75</v>
      </c>
      <c r="J475" s="61">
        <v>477.86</v>
      </c>
      <c r="K475" s="33">
        <v>433</v>
      </c>
      <c r="L475" s="33">
        <v>433</v>
      </c>
      <c r="M475" s="33">
        <v>487.32</v>
      </c>
      <c r="N475" s="33">
        <v>400</v>
      </c>
      <c r="O475" s="33">
        <v>400</v>
      </c>
      <c r="P475" s="33">
        <v>400</v>
      </c>
      <c r="Q475" s="129"/>
      <c r="R475" s="128"/>
    </row>
    <row r="476" spans="1:18" x14ac:dyDescent="0.2">
      <c r="A476" s="164"/>
      <c r="B476" s="134" t="s">
        <v>60</v>
      </c>
      <c r="C476" s="56">
        <v>625005</v>
      </c>
      <c r="D476" s="56">
        <v>111</v>
      </c>
      <c r="E476" s="165"/>
      <c r="F476" s="165" t="s">
        <v>247</v>
      </c>
      <c r="G476" s="184" t="s">
        <v>35</v>
      </c>
      <c r="H476" s="185"/>
      <c r="I476" s="61">
        <v>214.63</v>
      </c>
      <c r="J476" s="61">
        <v>272.63</v>
      </c>
      <c r="K476" s="33">
        <v>335</v>
      </c>
      <c r="L476" s="33">
        <v>335</v>
      </c>
      <c r="M476" s="33">
        <v>266.98</v>
      </c>
      <c r="N476" s="33">
        <v>380</v>
      </c>
      <c r="O476" s="33">
        <v>380</v>
      </c>
      <c r="P476" s="33">
        <v>380</v>
      </c>
      <c r="Q476" s="129"/>
      <c r="R476" s="128"/>
    </row>
    <row r="477" spans="1:18" x14ac:dyDescent="0.2">
      <c r="A477" s="164"/>
      <c r="B477" s="134" t="s">
        <v>60</v>
      </c>
      <c r="C477" s="56">
        <v>625005</v>
      </c>
      <c r="D477" s="56">
        <v>111</v>
      </c>
      <c r="E477" s="165"/>
      <c r="F477" s="165" t="s">
        <v>248</v>
      </c>
      <c r="G477" s="184" t="s">
        <v>35</v>
      </c>
      <c r="H477" s="185"/>
      <c r="I477" s="61">
        <v>302.19</v>
      </c>
      <c r="J477" s="61">
        <v>445.46</v>
      </c>
      <c r="K477" s="33">
        <v>666</v>
      </c>
      <c r="L477" s="33">
        <v>666</v>
      </c>
      <c r="M477" s="33">
        <v>653.03</v>
      </c>
      <c r="N477" s="33">
        <v>750</v>
      </c>
      <c r="O477" s="33">
        <v>750</v>
      </c>
      <c r="P477" s="33">
        <v>750</v>
      </c>
      <c r="Q477" s="129"/>
      <c r="R477" s="128"/>
    </row>
    <row r="478" spans="1:18" x14ac:dyDescent="0.2">
      <c r="A478" s="164"/>
      <c r="B478" s="134" t="s">
        <v>60</v>
      </c>
      <c r="C478" s="56">
        <v>625005</v>
      </c>
      <c r="D478" s="56">
        <v>41</v>
      </c>
      <c r="E478" s="165"/>
      <c r="F478" s="165" t="s">
        <v>249</v>
      </c>
      <c r="G478" s="184" t="s">
        <v>35</v>
      </c>
      <c r="H478" s="185"/>
      <c r="I478" s="61">
        <v>114.54</v>
      </c>
      <c r="J478" s="61">
        <v>160.16999999999999</v>
      </c>
      <c r="K478" s="33">
        <v>145</v>
      </c>
      <c r="L478" s="33">
        <v>145</v>
      </c>
      <c r="M478" s="33">
        <v>162.41</v>
      </c>
      <c r="N478" s="33">
        <v>140</v>
      </c>
      <c r="O478" s="33">
        <v>140</v>
      </c>
      <c r="P478" s="33">
        <v>140</v>
      </c>
      <c r="Q478" s="129"/>
      <c r="R478" s="128"/>
    </row>
    <row r="479" spans="1:18" x14ac:dyDescent="0.2">
      <c r="A479" s="164"/>
      <c r="B479" s="134" t="s">
        <v>60</v>
      </c>
      <c r="C479" s="56">
        <v>625007</v>
      </c>
      <c r="D479" s="56">
        <v>111</v>
      </c>
      <c r="E479" s="165"/>
      <c r="F479" s="165" t="s">
        <v>247</v>
      </c>
      <c r="G479" s="184" t="s">
        <v>104</v>
      </c>
      <c r="H479" s="185"/>
      <c r="I479" s="61">
        <v>1019.45</v>
      </c>
      <c r="J479" s="61">
        <v>1294.9000000000001</v>
      </c>
      <c r="K479" s="33">
        <v>1588</v>
      </c>
      <c r="L479" s="33">
        <v>1588</v>
      </c>
      <c r="M479" s="33">
        <v>1268.1300000000001</v>
      </c>
      <c r="N479" s="33">
        <v>1800</v>
      </c>
      <c r="O479" s="33">
        <v>1800</v>
      </c>
      <c r="P479" s="33">
        <v>1800</v>
      </c>
      <c r="Q479" s="129"/>
      <c r="R479" s="128"/>
    </row>
    <row r="480" spans="1:18" x14ac:dyDescent="0.2">
      <c r="A480" s="164"/>
      <c r="B480" s="134" t="s">
        <v>60</v>
      </c>
      <c r="C480" s="56">
        <v>625007</v>
      </c>
      <c r="D480" s="56">
        <v>111</v>
      </c>
      <c r="E480" s="165"/>
      <c r="F480" s="165" t="s">
        <v>248</v>
      </c>
      <c r="G480" s="312" t="s">
        <v>104</v>
      </c>
      <c r="H480" s="313"/>
      <c r="I480" s="61">
        <v>1435.44</v>
      </c>
      <c r="J480" s="61">
        <v>2115.98</v>
      </c>
      <c r="K480" s="33">
        <v>3164</v>
      </c>
      <c r="L480" s="33">
        <v>3164</v>
      </c>
      <c r="M480" s="33">
        <v>3101.76</v>
      </c>
      <c r="N480" s="33">
        <v>3500</v>
      </c>
      <c r="O480" s="33">
        <v>3500</v>
      </c>
      <c r="P480" s="33">
        <v>3500</v>
      </c>
      <c r="Q480" s="129"/>
      <c r="R480" s="128"/>
    </row>
    <row r="481" spans="1:18" x14ac:dyDescent="0.2">
      <c r="A481" s="57"/>
      <c r="B481" s="86" t="s">
        <v>60</v>
      </c>
      <c r="C481" s="56">
        <v>625007</v>
      </c>
      <c r="D481" s="56">
        <v>41</v>
      </c>
      <c r="E481" s="101"/>
      <c r="F481" s="101" t="s">
        <v>249</v>
      </c>
      <c r="G481" s="295" t="s">
        <v>104</v>
      </c>
      <c r="H481" s="295"/>
      <c r="I481" s="61">
        <v>544.28</v>
      </c>
      <c r="J481" s="61">
        <v>756.45</v>
      </c>
      <c r="K481" s="33">
        <v>686</v>
      </c>
      <c r="L481" s="33">
        <v>686</v>
      </c>
      <c r="M481" s="33">
        <v>771.64</v>
      </c>
      <c r="N481" s="33">
        <v>650</v>
      </c>
      <c r="O481" s="33">
        <v>650</v>
      </c>
      <c r="P481" s="33">
        <v>650</v>
      </c>
      <c r="Q481" s="129"/>
      <c r="R481" s="128"/>
    </row>
    <row r="482" spans="1:18" x14ac:dyDescent="0.2">
      <c r="A482" s="302" t="s">
        <v>69</v>
      </c>
      <c r="B482" s="302"/>
      <c r="C482" s="302"/>
      <c r="D482" s="302"/>
      <c r="E482" s="302"/>
      <c r="F482" s="302"/>
      <c r="G482" s="302"/>
      <c r="H482" s="302"/>
      <c r="I482" s="52">
        <f t="shared" ref="I482:P482" si="103">SUM(I483:I497)</f>
        <v>5689.6800000000012</v>
      </c>
      <c r="J482" s="52">
        <f t="shared" si="103"/>
        <v>8466.7300000000014</v>
      </c>
      <c r="K482" s="52">
        <f t="shared" si="103"/>
        <v>10634</v>
      </c>
      <c r="L482" s="52">
        <f t="shared" si="103"/>
        <v>10634</v>
      </c>
      <c r="M482" s="52">
        <f t="shared" si="103"/>
        <v>27820.120000000003</v>
      </c>
      <c r="N482" s="52">
        <f t="shared" si="103"/>
        <v>11085</v>
      </c>
      <c r="O482" s="52">
        <f t="shared" si="103"/>
        <v>11085</v>
      </c>
      <c r="P482" s="52">
        <f t="shared" si="103"/>
        <v>11085</v>
      </c>
      <c r="Q482" s="129"/>
      <c r="R482" s="128"/>
    </row>
    <row r="483" spans="1:18" x14ac:dyDescent="0.2">
      <c r="A483" s="54"/>
      <c r="B483" s="38" t="s">
        <v>60</v>
      </c>
      <c r="C483" s="54">
        <v>631001</v>
      </c>
      <c r="D483" s="54">
        <v>111</v>
      </c>
      <c r="E483" s="90"/>
      <c r="F483" s="90" t="s">
        <v>248</v>
      </c>
      <c r="G483" s="291" t="s">
        <v>61</v>
      </c>
      <c r="H483" s="291"/>
      <c r="I483" s="33">
        <v>339.66</v>
      </c>
      <c r="J483" s="33">
        <v>658.16</v>
      </c>
      <c r="K483" s="33">
        <v>650</v>
      </c>
      <c r="L483" s="33">
        <v>650</v>
      </c>
      <c r="M483" s="33">
        <v>29.56</v>
      </c>
      <c r="N483" s="33">
        <v>650</v>
      </c>
      <c r="O483" s="33">
        <v>650</v>
      </c>
      <c r="P483" s="33">
        <v>650</v>
      </c>
      <c r="Q483" s="129"/>
    </row>
    <row r="484" spans="1:18" x14ac:dyDescent="0.2">
      <c r="A484" s="183"/>
      <c r="B484" s="38" t="s">
        <v>60</v>
      </c>
      <c r="C484" s="183">
        <v>631001</v>
      </c>
      <c r="D484" s="183">
        <v>111</v>
      </c>
      <c r="E484" s="90"/>
      <c r="F484" s="90" t="s">
        <v>247</v>
      </c>
      <c r="G484" s="291" t="s">
        <v>61</v>
      </c>
      <c r="H484" s="291"/>
      <c r="I484" s="33">
        <v>26.97</v>
      </c>
      <c r="J484" s="33">
        <v>306.95999999999998</v>
      </c>
      <c r="K484" s="33">
        <v>300</v>
      </c>
      <c r="L484" s="33">
        <v>300</v>
      </c>
      <c r="M484" s="33">
        <v>20.6</v>
      </c>
      <c r="N484" s="33">
        <v>300</v>
      </c>
      <c r="O484" s="33">
        <v>300</v>
      </c>
      <c r="P484" s="33">
        <v>300</v>
      </c>
      <c r="Q484" s="226"/>
    </row>
    <row r="485" spans="1:18" x14ac:dyDescent="0.2">
      <c r="A485" s="277"/>
      <c r="B485" s="38" t="s">
        <v>60</v>
      </c>
      <c r="C485" s="277">
        <v>632001</v>
      </c>
      <c r="D485" s="277">
        <v>41</v>
      </c>
      <c r="E485" s="90"/>
      <c r="F485" s="90" t="s">
        <v>247</v>
      </c>
      <c r="G485" s="291" t="s">
        <v>336</v>
      </c>
      <c r="H485" s="291"/>
      <c r="I485" s="33">
        <v>0</v>
      </c>
      <c r="J485" s="33">
        <v>0</v>
      </c>
      <c r="K485" s="30">
        <v>0</v>
      </c>
      <c r="L485" s="30">
        <v>0</v>
      </c>
      <c r="M485" s="30">
        <v>2425.3000000000002</v>
      </c>
      <c r="N485" s="30">
        <v>300</v>
      </c>
      <c r="O485" s="30">
        <v>300</v>
      </c>
      <c r="P485" s="30">
        <v>300</v>
      </c>
      <c r="R485" s="121"/>
    </row>
    <row r="486" spans="1:18" x14ac:dyDescent="0.2">
      <c r="A486" s="118"/>
      <c r="B486" s="38" t="s">
        <v>60</v>
      </c>
      <c r="C486" s="118">
        <v>632005</v>
      </c>
      <c r="D486" s="118">
        <v>111</v>
      </c>
      <c r="E486" s="90"/>
      <c r="F486" s="90" t="s">
        <v>248</v>
      </c>
      <c r="G486" s="291" t="s">
        <v>99</v>
      </c>
      <c r="H486" s="291"/>
      <c r="I486" s="33">
        <v>87.39</v>
      </c>
      <c r="J486" s="33">
        <v>181.81</v>
      </c>
      <c r="K486" s="30">
        <v>200</v>
      </c>
      <c r="L486" s="30">
        <v>200</v>
      </c>
      <c r="M486" s="30">
        <v>170.83</v>
      </c>
      <c r="N486" s="30">
        <v>300</v>
      </c>
      <c r="O486" s="30">
        <v>300</v>
      </c>
      <c r="P486" s="30">
        <v>300</v>
      </c>
      <c r="R486" s="121"/>
    </row>
    <row r="487" spans="1:18" x14ac:dyDescent="0.2">
      <c r="A487" s="146"/>
      <c r="B487" s="38" t="s">
        <v>60</v>
      </c>
      <c r="C487" s="146">
        <v>632005</v>
      </c>
      <c r="D487" s="146">
        <v>41</v>
      </c>
      <c r="E487" s="90"/>
      <c r="F487" s="90" t="s">
        <v>249</v>
      </c>
      <c r="G487" s="306" t="s">
        <v>99</v>
      </c>
      <c r="H487" s="307"/>
      <c r="I487" s="33">
        <v>173.86</v>
      </c>
      <c r="J487" s="33">
        <v>188.74</v>
      </c>
      <c r="K487" s="30">
        <v>200</v>
      </c>
      <c r="L487" s="30">
        <v>200</v>
      </c>
      <c r="M487" s="30">
        <v>276.85000000000002</v>
      </c>
      <c r="N487" s="30">
        <v>300</v>
      </c>
      <c r="O487" s="30">
        <v>300</v>
      </c>
      <c r="P487" s="30">
        <v>300</v>
      </c>
      <c r="R487" s="121"/>
    </row>
    <row r="488" spans="1:18" ht="11.25" customHeight="1" x14ac:dyDescent="0.2">
      <c r="A488" s="54"/>
      <c r="B488" s="38" t="s">
        <v>60</v>
      </c>
      <c r="C488" s="54">
        <v>633006</v>
      </c>
      <c r="D488" s="54">
        <v>111</v>
      </c>
      <c r="E488" s="90"/>
      <c r="F488" s="90" t="s">
        <v>247</v>
      </c>
      <c r="G488" s="309" t="s">
        <v>12</v>
      </c>
      <c r="H488" s="309"/>
      <c r="I488" s="33">
        <v>250.57</v>
      </c>
      <c r="J488" s="33">
        <v>1006.8</v>
      </c>
      <c r="K488" s="33">
        <v>900</v>
      </c>
      <c r="L488" s="33">
        <v>900</v>
      </c>
      <c r="M488" s="33">
        <v>240.76</v>
      </c>
      <c r="N488" s="33">
        <v>900</v>
      </c>
      <c r="O488" s="33">
        <v>900</v>
      </c>
      <c r="P488" s="33">
        <v>900</v>
      </c>
      <c r="Q488" s="127"/>
    </row>
    <row r="489" spans="1:18" ht="11.25" customHeight="1" x14ac:dyDescent="0.2">
      <c r="A489" s="183"/>
      <c r="B489" s="38" t="s">
        <v>60</v>
      </c>
      <c r="C489" s="183">
        <v>633006</v>
      </c>
      <c r="D489" s="183">
        <v>111</v>
      </c>
      <c r="E489" s="90"/>
      <c r="F489" s="90" t="s">
        <v>248</v>
      </c>
      <c r="G489" s="175" t="s">
        <v>12</v>
      </c>
      <c r="H489" s="176"/>
      <c r="I489" s="33">
        <v>28.45</v>
      </c>
      <c r="J489" s="33">
        <v>417.82</v>
      </c>
      <c r="K489" s="33">
        <v>400</v>
      </c>
      <c r="L489" s="33">
        <v>400</v>
      </c>
      <c r="M489" s="33">
        <v>133.15</v>
      </c>
      <c r="N489" s="33">
        <v>400</v>
      </c>
      <c r="O489" s="33">
        <v>400</v>
      </c>
      <c r="P489" s="33">
        <v>400</v>
      </c>
      <c r="Q489" s="127"/>
    </row>
    <row r="490" spans="1:18" ht="11.25" customHeight="1" x14ac:dyDescent="0.2">
      <c r="A490" s="277"/>
      <c r="B490" s="38" t="s">
        <v>60</v>
      </c>
      <c r="C490" s="277">
        <v>633006</v>
      </c>
      <c r="D490" s="277">
        <v>111</v>
      </c>
      <c r="E490" s="90"/>
      <c r="F490" s="90" t="s">
        <v>346</v>
      </c>
      <c r="G490" s="271" t="s">
        <v>347</v>
      </c>
      <c r="H490" s="272"/>
      <c r="I490" s="33">
        <v>0</v>
      </c>
      <c r="J490" s="33">
        <v>0</v>
      </c>
      <c r="K490" s="33">
        <v>0</v>
      </c>
      <c r="L490" s="33">
        <v>0</v>
      </c>
      <c r="M490" s="33">
        <v>11121.77</v>
      </c>
      <c r="N490" s="33">
        <v>0</v>
      </c>
      <c r="O490" s="33">
        <v>0</v>
      </c>
      <c r="P490" s="33">
        <v>0</v>
      </c>
      <c r="Q490" s="127"/>
    </row>
    <row r="491" spans="1:18" ht="11.25" customHeight="1" x14ac:dyDescent="0.2">
      <c r="A491" s="277"/>
      <c r="B491" s="38" t="s">
        <v>60</v>
      </c>
      <c r="C491" s="277">
        <v>633009</v>
      </c>
      <c r="D491" s="277">
        <v>111</v>
      </c>
      <c r="E491" s="90"/>
      <c r="F491" s="90" t="s">
        <v>252</v>
      </c>
      <c r="G491" s="271" t="s">
        <v>345</v>
      </c>
      <c r="H491" s="272"/>
      <c r="I491" s="33">
        <v>0</v>
      </c>
      <c r="J491" s="33">
        <v>0</v>
      </c>
      <c r="K491" s="33">
        <v>0</v>
      </c>
      <c r="L491" s="33">
        <v>0</v>
      </c>
      <c r="M491" s="33">
        <v>5843.2</v>
      </c>
      <c r="N491" s="33">
        <v>0</v>
      </c>
      <c r="O491" s="33">
        <v>0</v>
      </c>
      <c r="P491" s="33">
        <v>0</v>
      </c>
      <c r="Q491" s="127"/>
    </row>
    <row r="492" spans="1:18" ht="11.25" customHeight="1" x14ac:dyDescent="0.2">
      <c r="A492" s="146"/>
      <c r="B492" s="38" t="s">
        <v>60</v>
      </c>
      <c r="C492" s="146">
        <v>637014</v>
      </c>
      <c r="D492" s="146">
        <v>41</v>
      </c>
      <c r="E492" s="90"/>
      <c r="F492" s="90" t="s">
        <v>247</v>
      </c>
      <c r="G492" s="310" t="s">
        <v>26</v>
      </c>
      <c r="H492" s="311"/>
      <c r="I492" s="33">
        <v>1311.2</v>
      </c>
      <c r="J492" s="33">
        <v>1560.24</v>
      </c>
      <c r="K492" s="33">
        <v>2023</v>
      </c>
      <c r="L492" s="33">
        <v>2023</v>
      </c>
      <c r="M492" s="33">
        <v>2009.2</v>
      </c>
      <c r="N492" s="33">
        <v>2000</v>
      </c>
      <c r="O492" s="33">
        <v>2000</v>
      </c>
      <c r="P492" s="33">
        <v>2000</v>
      </c>
      <c r="Q492" s="127"/>
    </row>
    <row r="493" spans="1:18" ht="11.25" customHeight="1" x14ac:dyDescent="0.2">
      <c r="A493" s="146"/>
      <c r="B493" s="38" t="s">
        <v>60</v>
      </c>
      <c r="C493" s="146">
        <v>637014</v>
      </c>
      <c r="D493" s="146">
        <v>41</v>
      </c>
      <c r="E493" s="90"/>
      <c r="F493" s="90" t="s">
        <v>249</v>
      </c>
      <c r="G493" s="291" t="s">
        <v>26</v>
      </c>
      <c r="H493" s="291"/>
      <c r="I493" s="33">
        <v>510.4</v>
      </c>
      <c r="J493" s="33">
        <v>520.08000000000004</v>
      </c>
      <c r="K493" s="33">
        <v>675</v>
      </c>
      <c r="L493" s="33">
        <v>675</v>
      </c>
      <c r="M493" s="33">
        <v>683.2</v>
      </c>
      <c r="N493" s="33">
        <v>675</v>
      </c>
      <c r="O493" s="33">
        <v>675</v>
      </c>
      <c r="P493" s="33">
        <v>675</v>
      </c>
      <c r="Q493" s="127"/>
    </row>
    <row r="494" spans="1:18" x14ac:dyDescent="0.2">
      <c r="A494" s="54"/>
      <c r="B494" s="38" t="s">
        <v>60</v>
      </c>
      <c r="C494" s="54">
        <v>637014</v>
      </c>
      <c r="D494" s="54">
        <v>41</v>
      </c>
      <c r="E494" s="90"/>
      <c r="F494" s="90" t="s">
        <v>248</v>
      </c>
      <c r="G494" s="291" t="s">
        <v>26</v>
      </c>
      <c r="H494" s="291"/>
      <c r="I494" s="33">
        <v>2393.6</v>
      </c>
      <c r="J494" s="33">
        <v>2589.84</v>
      </c>
      <c r="K494" s="30">
        <v>4046</v>
      </c>
      <c r="L494" s="30">
        <v>4046</v>
      </c>
      <c r="M494" s="30">
        <v>3904.8</v>
      </c>
      <c r="N494" s="30">
        <v>4000</v>
      </c>
      <c r="O494" s="30">
        <v>4000</v>
      </c>
      <c r="P494" s="30">
        <v>4000</v>
      </c>
      <c r="Q494" s="127"/>
    </row>
    <row r="495" spans="1:18" x14ac:dyDescent="0.2">
      <c r="A495" s="118"/>
      <c r="B495" s="38" t="s">
        <v>60</v>
      </c>
      <c r="C495" s="118">
        <v>637016</v>
      </c>
      <c r="D495" s="118">
        <v>41</v>
      </c>
      <c r="E495" s="90"/>
      <c r="F495" s="90" t="s">
        <v>247</v>
      </c>
      <c r="G495" s="306" t="s">
        <v>27</v>
      </c>
      <c r="H495" s="307"/>
      <c r="I495" s="33">
        <v>197.26</v>
      </c>
      <c r="J495" s="33">
        <v>327.43</v>
      </c>
      <c r="K495" s="30">
        <v>351</v>
      </c>
      <c r="L495" s="30">
        <v>351</v>
      </c>
      <c r="M495" s="30">
        <v>213.88</v>
      </c>
      <c r="N495" s="30">
        <v>380</v>
      </c>
      <c r="O495" s="30">
        <v>380</v>
      </c>
      <c r="P495" s="30">
        <v>380</v>
      </c>
      <c r="Q495" s="127"/>
      <c r="R495" s="121"/>
    </row>
    <row r="496" spans="1:18" x14ac:dyDescent="0.2">
      <c r="A496" s="54"/>
      <c r="B496" s="38" t="s">
        <v>60</v>
      </c>
      <c r="C496" s="54">
        <v>637016</v>
      </c>
      <c r="D496" s="54">
        <v>41</v>
      </c>
      <c r="E496" s="90"/>
      <c r="F496" s="90" t="s">
        <v>248</v>
      </c>
      <c r="G496" s="291" t="s">
        <v>27</v>
      </c>
      <c r="H496" s="291"/>
      <c r="I496" s="33">
        <v>264.05</v>
      </c>
      <c r="J496" s="33">
        <v>525.9</v>
      </c>
      <c r="K496" s="33">
        <v>699</v>
      </c>
      <c r="L496" s="33">
        <v>699</v>
      </c>
      <c r="M496" s="33">
        <v>581.86</v>
      </c>
      <c r="N496" s="33">
        <v>740</v>
      </c>
      <c r="O496" s="33">
        <v>740</v>
      </c>
      <c r="P496" s="33">
        <v>740</v>
      </c>
      <c r="Q496" s="127"/>
    </row>
    <row r="497" spans="1:17" x14ac:dyDescent="0.2">
      <c r="A497" s="54"/>
      <c r="B497" s="38" t="s">
        <v>60</v>
      </c>
      <c r="C497" s="54">
        <v>637016</v>
      </c>
      <c r="D497" s="54">
        <v>41</v>
      </c>
      <c r="E497" s="90"/>
      <c r="F497" s="90" t="s">
        <v>249</v>
      </c>
      <c r="G497" s="291" t="s">
        <v>27</v>
      </c>
      <c r="H497" s="291"/>
      <c r="I497" s="33">
        <v>106.27</v>
      </c>
      <c r="J497" s="33">
        <v>182.95</v>
      </c>
      <c r="K497" s="33">
        <v>190</v>
      </c>
      <c r="L497" s="33">
        <v>190</v>
      </c>
      <c r="M497" s="33">
        <v>165.16</v>
      </c>
      <c r="N497" s="33">
        <v>140</v>
      </c>
      <c r="O497" s="33">
        <v>140</v>
      </c>
      <c r="P497" s="33">
        <v>140</v>
      </c>
      <c r="Q497" s="127"/>
    </row>
    <row r="498" spans="1:17" x14ac:dyDescent="0.2">
      <c r="A498" s="332" t="s">
        <v>259</v>
      </c>
      <c r="B498" s="332"/>
      <c r="C498" s="332"/>
      <c r="D498" s="332"/>
      <c r="E498" s="332"/>
      <c r="F498" s="332"/>
      <c r="G498" s="332"/>
      <c r="H498" s="332"/>
      <c r="I498" s="50">
        <f>I499</f>
        <v>28353.480000000003</v>
      </c>
      <c r="J498" s="50">
        <f t="shared" ref="J498:P498" si="104">J499</f>
        <v>37760.78</v>
      </c>
      <c r="K498" s="50">
        <f t="shared" si="104"/>
        <v>40382</v>
      </c>
      <c r="L498" s="50">
        <f t="shared" si="104"/>
        <v>40382</v>
      </c>
      <c r="M498" s="50">
        <f t="shared" si="104"/>
        <v>31671.31</v>
      </c>
      <c r="N498" s="50">
        <f t="shared" si="104"/>
        <v>3000</v>
      </c>
      <c r="O498" s="50">
        <f t="shared" si="104"/>
        <v>3000</v>
      </c>
      <c r="P498" s="50">
        <f t="shared" si="104"/>
        <v>3000</v>
      </c>
      <c r="Q498" s="127"/>
    </row>
    <row r="499" spans="1:17" x14ac:dyDescent="0.2">
      <c r="A499" s="308" t="s">
        <v>65</v>
      </c>
      <c r="B499" s="308"/>
      <c r="C499" s="308"/>
      <c r="D499" s="308"/>
      <c r="E499" s="308"/>
      <c r="F499" s="308"/>
      <c r="G499" s="308"/>
      <c r="H499" s="308"/>
      <c r="I499" s="51">
        <f>I500</f>
        <v>28353.480000000003</v>
      </c>
      <c r="J499" s="51">
        <f t="shared" ref="J499:P499" si="105">J500</f>
        <v>37760.78</v>
      </c>
      <c r="K499" s="51">
        <f t="shared" si="105"/>
        <v>40382</v>
      </c>
      <c r="L499" s="51">
        <f t="shared" si="105"/>
        <v>40382</v>
      </c>
      <c r="M499" s="51">
        <f t="shared" si="105"/>
        <v>31671.31</v>
      </c>
      <c r="N499" s="51">
        <f t="shared" si="105"/>
        <v>3000</v>
      </c>
      <c r="O499" s="51">
        <f t="shared" si="105"/>
        <v>3000</v>
      </c>
      <c r="P499" s="51">
        <f t="shared" si="105"/>
        <v>3000</v>
      </c>
      <c r="Q499" s="127"/>
    </row>
    <row r="500" spans="1:17" x14ac:dyDescent="0.2">
      <c r="A500" s="302" t="s">
        <v>79</v>
      </c>
      <c r="B500" s="302"/>
      <c r="C500" s="302"/>
      <c r="D500" s="302"/>
      <c r="E500" s="302"/>
      <c r="F500" s="302"/>
      <c r="G500" s="302"/>
      <c r="H500" s="302"/>
      <c r="I500" s="82">
        <f>SUM(I501:I509)</f>
        <v>28353.480000000003</v>
      </c>
      <c r="J500" s="82">
        <f>SUM(J501:J509)</f>
        <v>37760.78</v>
      </c>
      <c r="K500" s="82">
        <f>SUM(K501:K509)</f>
        <v>40382</v>
      </c>
      <c r="L500" s="82">
        <f t="shared" ref="L500:P500" si="106">SUM(L501:L509)</f>
        <v>40382</v>
      </c>
      <c r="M500" s="82">
        <f t="shared" si="106"/>
        <v>31671.31</v>
      </c>
      <c r="N500" s="82">
        <f t="shared" si="106"/>
        <v>3000</v>
      </c>
      <c r="O500" s="82">
        <f t="shared" si="106"/>
        <v>3000</v>
      </c>
      <c r="P500" s="82">
        <f t="shared" si="106"/>
        <v>3000</v>
      </c>
      <c r="Q500" s="127"/>
    </row>
    <row r="501" spans="1:17" ht="12.75" customHeight="1" x14ac:dyDescent="0.2">
      <c r="A501" s="248"/>
      <c r="B501" s="134" t="s">
        <v>294</v>
      </c>
      <c r="C501" s="56">
        <v>642026</v>
      </c>
      <c r="D501" s="56">
        <v>111</v>
      </c>
      <c r="E501" s="213"/>
      <c r="F501" s="213"/>
      <c r="G501" s="295" t="s">
        <v>330</v>
      </c>
      <c r="H501" s="295"/>
      <c r="I501" s="61">
        <v>0</v>
      </c>
      <c r="J501" s="61">
        <v>840</v>
      </c>
      <c r="K501" s="33">
        <v>1500</v>
      </c>
      <c r="L501" s="33">
        <v>1500</v>
      </c>
      <c r="M501" s="33">
        <v>840</v>
      </c>
      <c r="N501" s="33">
        <v>0</v>
      </c>
      <c r="O501" s="33">
        <v>0</v>
      </c>
      <c r="P501" s="33">
        <v>0</v>
      </c>
      <c r="Q501" s="127"/>
    </row>
    <row r="502" spans="1:17" ht="12.75" customHeight="1" x14ac:dyDescent="0.2">
      <c r="A502" s="57"/>
      <c r="B502" s="86" t="s">
        <v>60</v>
      </c>
      <c r="C502" s="56">
        <v>642026</v>
      </c>
      <c r="D502" s="56">
        <v>111</v>
      </c>
      <c r="E502" s="101"/>
      <c r="F502" s="101" t="s">
        <v>260</v>
      </c>
      <c r="G502" s="295" t="s">
        <v>261</v>
      </c>
      <c r="H502" s="295"/>
      <c r="I502" s="61">
        <v>8031.68</v>
      </c>
      <c r="J502" s="24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127"/>
    </row>
    <row r="503" spans="1:17" ht="12.75" customHeight="1" x14ac:dyDescent="0.2">
      <c r="A503" s="212"/>
      <c r="B503" s="134" t="s">
        <v>60</v>
      </c>
      <c r="C503" s="56">
        <v>637006</v>
      </c>
      <c r="D503" s="56">
        <v>111</v>
      </c>
      <c r="E503" s="213"/>
      <c r="F503" s="213" t="s">
        <v>260</v>
      </c>
      <c r="G503" s="295" t="s">
        <v>261</v>
      </c>
      <c r="H503" s="295"/>
      <c r="I503" s="61">
        <v>0</v>
      </c>
      <c r="J503" s="24">
        <v>10508.02</v>
      </c>
      <c r="K503" s="33">
        <v>10508</v>
      </c>
      <c r="L503" s="33">
        <v>10508</v>
      </c>
      <c r="M503" s="33">
        <v>0</v>
      </c>
      <c r="N503" s="33">
        <v>0</v>
      </c>
      <c r="O503" s="33">
        <v>0</v>
      </c>
      <c r="P503" s="33">
        <v>0</v>
      </c>
      <c r="Q503" s="127"/>
    </row>
    <row r="504" spans="1:17" ht="12.75" customHeight="1" x14ac:dyDescent="0.2">
      <c r="A504" s="57"/>
      <c r="B504" s="86" t="s">
        <v>60</v>
      </c>
      <c r="C504" s="56">
        <v>642026</v>
      </c>
      <c r="D504" s="56">
        <v>111</v>
      </c>
      <c r="E504" s="101"/>
      <c r="F504" s="101" t="s">
        <v>262</v>
      </c>
      <c r="G504" s="295" t="s">
        <v>263</v>
      </c>
      <c r="H504" s="295"/>
      <c r="I504" s="61">
        <v>939.56</v>
      </c>
      <c r="J504" s="24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127"/>
    </row>
    <row r="505" spans="1:17" ht="12.75" customHeight="1" x14ac:dyDescent="0.2">
      <c r="A505" s="212"/>
      <c r="B505" s="134" t="s">
        <v>60</v>
      </c>
      <c r="C505" s="56">
        <v>637006</v>
      </c>
      <c r="D505" s="56">
        <v>111</v>
      </c>
      <c r="E505" s="213"/>
      <c r="F505" s="213" t="s">
        <v>262</v>
      </c>
      <c r="G505" s="295" t="s">
        <v>263</v>
      </c>
      <c r="H505" s="295"/>
      <c r="I505" s="61">
        <v>0</v>
      </c>
      <c r="J505" s="24">
        <v>1241.68</v>
      </c>
      <c r="K505" s="33">
        <v>1474</v>
      </c>
      <c r="L505" s="33">
        <v>1474</v>
      </c>
      <c r="M505" s="33">
        <v>1351.24</v>
      </c>
      <c r="N505" s="33">
        <v>0</v>
      </c>
      <c r="O505" s="33">
        <v>0</v>
      </c>
      <c r="P505" s="33">
        <v>0</v>
      </c>
      <c r="Q505" s="127"/>
    </row>
    <row r="506" spans="1:17" ht="12.75" customHeight="1" x14ac:dyDescent="0.2">
      <c r="A506" s="57"/>
      <c r="B506" s="86" t="s">
        <v>60</v>
      </c>
      <c r="C506" s="56">
        <v>642026</v>
      </c>
      <c r="D506" s="56">
        <v>111</v>
      </c>
      <c r="E506" s="101"/>
      <c r="F506" s="101" t="s">
        <v>264</v>
      </c>
      <c r="G506" s="295" t="s">
        <v>265</v>
      </c>
      <c r="H506" s="295"/>
      <c r="I506" s="61">
        <v>18082.240000000002</v>
      </c>
      <c r="J506" s="24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127"/>
    </row>
    <row r="507" spans="1:17" ht="12.75" customHeight="1" x14ac:dyDescent="0.2">
      <c r="A507" s="212"/>
      <c r="B507" s="134" t="s">
        <v>60</v>
      </c>
      <c r="C507" s="56">
        <v>637006</v>
      </c>
      <c r="D507" s="56">
        <v>111</v>
      </c>
      <c r="E507" s="213"/>
      <c r="F507" s="213" t="s">
        <v>264</v>
      </c>
      <c r="G507" s="295" t="s">
        <v>265</v>
      </c>
      <c r="H507" s="295"/>
      <c r="I507" s="61">
        <v>0</v>
      </c>
      <c r="J507" s="24">
        <v>23909.42</v>
      </c>
      <c r="K507" s="33">
        <v>23900</v>
      </c>
      <c r="L507" s="33">
        <v>23900</v>
      </c>
      <c r="M507" s="33">
        <v>28952.19</v>
      </c>
      <c r="N507" s="33">
        <v>0</v>
      </c>
      <c r="O507" s="33">
        <v>0</v>
      </c>
      <c r="P507" s="33">
        <v>0</v>
      </c>
      <c r="Q507" s="127"/>
    </row>
    <row r="508" spans="1:17" ht="12.75" customHeight="1" x14ac:dyDescent="0.2">
      <c r="A508" s="57"/>
      <c r="B508" s="86" t="s">
        <v>60</v>
      </c>
      <c r="C508" s="56">
        <v>642026</v>
      </c>
      <c r="D508" s="56">
        <v>41</v>
      </c>
      <c r="E508" s="101"/>
      <c r="F508" s="101" t="s">
        <v>266</v>
      </c>
      <c r="G508" s="295" t="s">
        <v>267</v>
      </c>
      <c r="H508" s="295"/>
      <c r="I508" s="61">
        <v>1300</v>
      </c>
      <c r="J508" s="24">
        <v>700</v>
      </c>
      <c r="K508" s="33">
        <v>1000</v>
      </c>
      <c r="L508" s="33">
        <v>1000</v>
      </c>
      <c r="M508" s="33">
        <v>240</v>
      </c>
      <c r="N508" s="33">
        <v>1000</v>
      </c>
      <c r="O508" s="33">
        <v>1000</v>
      </c>
      <c r="P508" s="33">
        <v>1000</v>
      </c>
      <c r="Q508" s="127"/>
    </row>
    <row r="509" spans="1:17" ht="12.75" customHeight="1" x14ac:dyDescent="0.2">
      <c r="A509" s="57"/>
      <c r="B509" s="86" t="s">
        <v>88</v>
      </c>
      <c r="C509" s="56">
        <v>642026</v>
      </c>
      <c r="D509" s="56">
        <v>41</v>
      </c>
      <c r="E509" s="101"/>
      <c r="F509" s="101" t="s">
        <v>268</v>
      </c>
      <c r="G509" s="295" t="s">
        <v>269</v>
      </c>
      <c r="H509" s="295"/>
      <c r="I509" s="61">
        <v>0</v>
      </c>
      <c r="J509" s="24">
        <v>561.66</v>
      </c>
      <c r="K509" s="33">
        <v>2000</v>
      </c>
      <c r="L509" s="33">
        <v>2000</v>
      </c>
      <c r="M509" s="33">
        <v>287.88</v>
      </c>
      <c r="N509" s="33">
        <v>2000</v>
      </c>
      <c r="O509" s="33">
        <v>2000</v>
      </c>
      <c r="P509" s="33">
        <v>2000</v>
      </c>
      <c r="Q509" s="127"/>
    </row>
    <row r="510" spans="1:17" ht="22.5" customHeight="1" x14ac:dyDescent="0.2">
      <c r="A510" s="331" t="s">
        <v>270</v>
      </c>
      <c r="B510" s="331"/>
      <c r="C510" s="331"/>
      <c r="D510" s="331"/>
      <c r="E510" s="331"/>
      <c r="F510" s="331"/>
      <c r="G510" s="331"/>
      <c r="H510" s="331"/>
      <c r="I510" s="87">
        <f t="shared" ref="I510:P510" si="107">I511+I533+I554</f>
        <v>103134.77</v>
      </c>
      <c r="J510" s="87">
        <f t="shared" si="107"/>
        <v>154526.83000000002</v>
      </c>
      <c r="K510" s="87">
        <f t="shared" si="107"/>
        <v>150907</v>
      </c>
      <c r="L510" s="87">
        <f t="shared" si="107"/>
        <v>150907</v>
      </c>
      <c r="M510" s="87">
        <f t="shared" si="107"/>
        <v>170421.62</v>
      </c>
      <c r="N510" s="87">
        <f t="shared" si="107"/>
        <v>69142</v>
      </c>
      <c r="O510" s="87">
        <f t="shared" si="107"/>
        <v>0</v>
      </c>
      <c r="P510" s="87">
        <f t="shared" si="107"/>
        <v>0</v>
      </c>
    </row>
    <row r="511" spans="1:17" x14ac:dyDescent="0.2">
      <c r="A511" s="332" t="s">
        <v>271</v>
      </c>
      <c r="B511" s="332"/>
      <c r="C511" s="332"/>
      <c r="D511" s="332"/>
      <c r="E511" s="332"/>
      <c r="F511" s="332"/>
      <c r="G511" s="332"/>
      <c r="H511" s="332"/>
      <c r="I511" s="50">
        <f>SUM(I512)</f>
        <v>68283.39</v>
      </c>
      <c r="J511" s="50">
        <f t="shared" ref="J511:P511" si="108">SUM(J512)</f>
        <v>94972.51</v>
      </c>
      <c r="K511" s="50">
        <f t="shared" si="108"/>
        <v>131495</v>
      </c>
      <c r="L511" s="50">
        <f t="shared" si="108"/>
        <v>131495</v>
      </c>
      <c r="M511" s="50">
        <f t="shared" si="108"/>
        <v>129806.26999999999</v>
      </c>
      <c r="N511" s="50">
        <f t="shared" si="108"/>
        <v>67770</v>
      </c>
      <c r="O511" s="50">
        <f t="shared" si="108"/>
        <v>0</v>
      </c>
      <c r="P511" s="50">
        <f t="shared" si="108"/>
        <v>0</v>
      </c>
    </row>
    <row r="512" spans="1:17" x14ac:dyDescent="0.2">
      <c r="A512" s="308" t="s">
        <v>65</v>
      </c>
      <c r="B512" s="308"/>
      <c r="C512" s="308"/>
      <c r="D512" s="308"/>
      <c r="E512" s="308"/>
      <c r="F512" s="308"/>
      <c r="G512" s="308"/>
      <c r="H512" s="308"/>
      <c r="I512" s="51">
        <f>I513+I516+I525</f>
        <v>68283.39</v>
      </c>
      <c r="J512" s="51">
        <f t="shared" ref="J512:P512" si="109">J513+J516+J525</f>
        <v>94972.51</v>
      </c>
      <c r="K512" s="51">
        <f t="shared" si="109"/>
        <v>131495</v>
      </c>
      <c r="L512" s="51">
        <f t="shared" si="109"/>
        <v>131495</v>
      </c>
      <c r="M512" s="51">
        <f t="shared" si="109"/>
        <v>129806.26999999999</v>
      </c>
      <c r="N512" s="51">
        <f t="shared" si="109"/>
        <v>67770</v>
      </c>
      <c r="O512" s="51">
        <f t="shared" si="109"/>
        <v>0</v>
      </c>
      <c r="P512" s="51">
        <f t="shared" si="109"/>
        <v>0</v>
      </c>
    </row>
    <row r="513" spans="1:16" x14ac:dyDescent="0.2">
      <c r="A513" s="302" t="s">
        <v>66</v>
      </c>
      <c r="B513" s="302"/>
      <c r="C513" s="302"/>
      <c r="D513" s="302"/>
      <c r="E513" s="302"/>
      <c r="F513" s="302"/>
      <c r="G513" s="302"/>
      <c r="H513" s="302"/>
      <c r="I513" s="52">
        <f>SUM(I514:I515)</f>
        <v>43633.52</v>
      </c>
      <c r="J513" s="52">
        <f t="shared" ref="J513:P513" si="110">SUM(J514:J515)</f>
        <v>56769.56</v>
      </c>
      <c r="K513" s="52">
        <f t="shared" si="110"/>
        <v>81600</v>
      </c>
      <c r="L513" s="52">
        <f t="shared" si="110"/>
        <v>81600</v>
      </c>
      <c r="M513" s="52">
        <f t="shared" si="110"/>
        <v>81514.67</v>
      </c>
      <c r="N513" s="52">
        <f t="shared" si="110"/>
        <v>41000</v>
      </c>
      <c r="O513" s="52">
        <f t="shared" si="110"/>
        <v>0</v>
      </c>
      <c r="P513" s="52">
        <f t="shared" si="110"/>
        <v>0</v>
      </c>
    </row>
    <row r="514" spans="1:16" x14ac:dyDescent="0.2">
      <c r="A514" s="186"/>
      <c r="B514" s="179" t="s">
        <v>286</v>
      </c>
      <c r="C514" s="186">
        <v>611</v>
      </c>
      <c r="D514" s="186" t="s">
        <v>105</v>
      </c>
      <c r="E514" s="186"/>
      <c r="F514" s="186" t="s">
        <v>106</v>
      </c>
      <c r="G514" s="293" t="s">
        <v>53</v>
      </c>
      <c r="H514" s="294"/>
      <c r="I514" s="85">
        <v>43633.52</v>
      </c>
      <c r="J514" s="85">
        <v>56769.56</v>
      </c>
      <c r="K514" s="85">
        <v>69600</v>
      </c>
      <c r="L514" s="85">
        <v>69600</v>
      </c>
      <c r="M514" s="85">
        <v>70618.67</v>
      </c>
      <c r="N514" s="85">
        <v>38000</v>
      </c>
      <c r="O514" s="85">
        <v>0</v>
      </c>
      <c r="P514" s="85">
        <v>0</v>
      </c>
    </row>
    <row r="515" spans="1:16" x14ac:dyDescent="0.2">
      <c r="A515" s="222"/>
      <c r="B515" s="219" t="s">
        <v>286</v>
      </c>
      <c r="C515" s="222">
        <v>614</v>
      </c>
      <c r="D515" s="222" t="s">
        <v>105</v>
      </c>
      <c r="E515" s="222"/>
      <c r="F515" s="222" t="s">
        <v>106</v>
      </c>
      <c r="G515" s="220" t="s">
        <v>56</v>
      </c>
      <c r="H515" s="221"/>
      <c r="I515" s="85">
        <v>0</v>
      </c>
      <c r="J515" s="85">
        <v>0</v>
      </c>
      <c r="K515" s="85">
        <v>12000</v>
      </c>
      <c r="L515" s="85">
        <v>12000</v>
      </c>
      <c r="M515" s="85">
        <v>10896</v>
      </c>
      <c r="N515" s="85">
        <v>3000</v>
      </c>
      <c r="O515" s="85">
        <v>0</v>
      </c>
      <c r="P515" s="85">
        <v>0</v>
      </c>
    </row>
    <row r="516" spans="1:16" x14ac:dyDescent="0.2">
      <c r="A516" s="302" t="s">
        <v>68</v>
      </c>
      <c r="B516" s="302"/>
      <c r="C516" s="302"/>
      <c r="D516" s="302"/>
      <c r="E516" s="302"/>
      <c r="F516" s="302"/>
      <c r="G516" s="302"/>
      <c r="H516" s="302"/>
      <c r="I516" s="52">
        <f>SUM(I517:I524)</f>
        <v>15676.340000000002</v>
      </c>
      <c r="J516" s="52">
        <f t="shared" ref="J516:P516" si="111">SUM(J517:J524)</f>
        <v>19790.919999999998</v>
      </c>
      <c r="K516" s="52">
        <f t="shared" si="111"/>
        <v>24326</v>
      </c>
      <c r="L516" s="52">
        <f t="shared" si="111"/>
        <v>24326</v>
      </c>
      <c r="M516" s="52">
        <f t="shared" si="111"/>
        <v>26071.119999999999</v>
      </c>
      <c r="N516" s="52">
        <f t="shared" si="111"/>
        <v>16070</v>
      </c>
      <c r="O516" s="52">
        <f t="shared" si="111"/>
        <v>0</v>
      </c>
      <c r="P516" s="52">
        <f t="shared" si="111"/>
        <v>0</v>
      </c>
    </row>
    <row r="517" spans="1:16" x14ac:dyDescent="0.2">
      <c r="A517" s="186"/>
      <c r="B517" s="179" t="s">
        <v>286</v>
      </c>
      <c r="C517" s="186">
        <v>621</v>
      </c>
      <c r="D517" s="186" t="s">
        <v>105</v>
      </c>
      <c r="E517" s="186"/>
      <c r="F517" s="186" t="s">
        <v>106</v>
      </c>
      <c r="G517" s="293" t="s">
        <v>70</v>
      </c>
      <c r="H517" s="294"/>
      <c r="I517" s="85">
        <v>2016</v>
      </c>
      <c r="J517" s="85">
        <v>3542</v>
      </c>
      <c r="K517" s="85">
        <v>4176</v>
      </c>
      <c r="L517" s="85">
        <v>4176</v>
      </c>
      <c r="M517" s="85">
        <v>4158.5</v>
      </c>
      <c r="N517" s="85">
        <v>2000</v>
      </c>
      <c r="O517" s="85">
        <v>0</v>
      </c>
      <c r="P517" s="85">
        <v>0</v>
      </c>
    </row>
    <row r="518" spans="1:16" x14ac:dyDescent="0.2">
      <c r="A518" s="186"/>
      <c r="B518" s="179" t="s">
        <v>286</v>
      </c>
      <c r="C518" s="186">
        <v>623</v>
      </c>
      <c r="D518" s="186" t="s">
        <v>105</v>
      </c>
      <c r="E518" s="186"/>
      <c r="F518" s="186" t="s">
        <v>106</v>
      </c>
      <c r="G518" s="293" t="s">
        <v>201</v>
      </c>
      <c r="H518" s="294"/>
      <c r="I518" s="85">
        <v>2263.7800000000002</v>
      </c>
      <c r="J518" s="85">
        <v>1890.21</v>
      </c>
      <c r="K518" s="85">
        <v>2784</v>
      </c>
      <c r="L518" s="85">
        <v>2784</v>
      </c>
      <c r="M518" s="85">
        <v>3028</v>
      </c>
      <c r="N518" s="85">
        <v>1700</v>
      </c>
      <c r="O518" s="85">
        <v>0</v>
      </c>
      <c r="P518" s="85">
        <v>0</v>
      </c>
    </row>
    <row r="519" spans="1:16" x14ac:dyDescent="0.2">
      <c r="A519" s="186"/>
      <c r="B519" s="179" t="s">
        <v>286</v>
      </c>
      <c r="C519" s="186">
        <v>625001</v>
      </c>
      <c r="D519" s="186" t="s">
        <v>105</v>
      </c>
      <c r="E519" s="186"/>
      <c r="F519" s="186" t="s">
        <v>106</v>
      </c>
      <c r="G519" s="293" t="s">
        <v>31</v>
      </c>
      <c r="H519" s="294"/>
      <c r="I519" s="85">
        <v>639.48</v>
      </c>
      <c r="J519" s="85">
        <v>805.58</v>
      </c>
      <c r="K519" s="85">
        <v>975</v>
      </c>
      <c r="L519" s="85">
        <v>975</v>
      </c>
      <c r="M519" s="85">
        <v>1069.0999999999999</v>
      </c>
      <c r="N519" s="85">
        <v>530</v>
      </c>
      <c r="O519" s="85">
        <v>0</v>
      </c>
      <c r="P519" s="85">
        <v>0</v>
      </c>
    </row>
    <row r="520" spans="1:16" x14ac:dyDescent="0.2">
      <c r="A520" s="186"/>
      <c r="B520" s="179" t="s">
        <v>286</v>
      </c>
      <c r="C520" s="186">
        <v>625002</v>
      </c>
      <c r="D520" s="186" t="s">
        <v>105</v>
      </c>
      <c r="E520" s="186"/>
      <c r="F520" s="186" t="s">
        <v>106</v>
      </c>
      <c r="G520" s="293" t="s">
        <v>32</v>
      </c>
      <c r="H520" s="294"/>
      <c r="I520" s="85">
        <v>6394.89</v>
      </c>
      <c r="J520" s="85">
        <v>8055.9</v>
      </c>
      <c r="K520" s="85">
        <v>9744</v>
      </c>
      <c r="L520" s="85">
        <v>9744</v>
      </c>
      <c r="M520" s="85">
        <v>10591</v>
      </c>
      <c r="N520" s="85">
        <v>5300</v>
      </c>
      <c r="O520" s="85">
        <v>0</v>
      </c>
      <c r="P520" s="85">
        <v>0</v>
      </c>
    </row>
    <row r="521" spans="1:16" x14ac:dyDescent="0.2">
      <c r="A521" s="186"/>
      <c r="B521" s="179" t="s">
        <v>286</v>
      </c>
      <c r="C521" s="186">
        <v>625003</v>
      </c>
      <c r="D521" s="186" t="s">
        <v>105</v>
      </c>
      <c r="E521" s="186"/>
      <c r="F521" s="186" t="s">
        <v>106</v>
      </c>
      <c r="G521" s="293" t="s">
        <v>33</v>
      </c>
      <c r="H521" s="294"/>
      <c r="I521" s="85">
        <v>365.41</v>
      </c>
      <c r="J521" s="85">
        <v>462.32</v>
      </c>
      <c r="K521" s="85">
        <v>557</v>
      </c>
      <c r="L521" s="85">
        <v>557</v>
      </c>
      <c r="M521" s="85">
        <v>605.20000000000005</v>
      </c>
      <c r="N521" s="85">
        <v>300</v>
      </c>
      <c r="O521" s="85">
        <v>0</v>
      </c>
      <c r="P521" s="85">
        <v>0</v>
      </c>
    </row>
    <row r="522" spans="1:16" x14ac:dyDescent="0.2">
      <c r="A522" s="186"/>
      <c r="B522" s="179" t="s">
        <v>286</v>
      </c>
      <c r="C522" s="186">
        <v>625004</v>
      </c>
      <c r="D522" s="186" t="s">
        <v>105</v>
      </c>
      <c r="E522" s="186"/>
      <c r="F522" s="186" t="s">
        <v>106</v>
      </c>
      <c r="G522" s="293" t="s">
        <v>34</v>
      </c>
      <c r="H522" s="294"/>
      <c r="I522" s="85">
        <v>1370.32</v>
      </c>
      <c r="J522" s="85">
        <v>1726.26</v>
      </c>
      <c r="K522" s="85">
        <v>2088</v>
      </c>
      <c r="L522" s="85">
        <v>2088</v>
      </c>
      <c r="M522" s="85">
        <v>2269.5</v>
      </c>
      <c r="N522" s="85">
        <v>2130</v>
      </c>
      <c r="O522" s="85">
        <v>0</v>
      </c>
      <c r="P522" s="85">
        <v>0</v>
      </c>
    </row>
    <row r="523" spans="1:16" x14ac:dyDescent="0.2">
      <c r="A523" s="186"/>
      <c r="B523" s="179" t="s">
        <v>286</v>
      </c>
      <c r="C523" s="186">
        <v>625005</v>
      </c>
      <c r="D523" s="186" t="s">
        <v>105</v>
      </c>
      <c r="E523" s="186"/>
      <c r="F523" s="186" t="s">
        <v>106</v>
      </c>
      <c r="G523" s="177" t="s">
        <v>35</v>
      </c>
      <c r="H523" s="178"/>
      <c r="I523" s="85">
        <v>456.77</v>
      </c>
      <c r="J523" s="85">
        <v>575.41</v>
      </c>
      <c r="K523" s="85">
        <v>696</v>
      </c>
      <c r="L523" s="85">
        <v>696</v>
      </c>
      <c r="M523" s="85">
        <v>756.5</v>
      </c>
      <c r="N523" s="85">
        <v>710</v>
      </c>
      <c r="O523" s="85">
        <v>0</v>
      </c>
      <c r="P523" s="85">
        <v>0</v>
      </c>
    </row>
    <row r="524" spans="1:16" x14ac:dyDescent="0.2">
      <c r="A524" s="186"/>
      <c r="B524" s="179" t="s">
        <v>286</v>
      </c>
      <c r="C524" s="186">
        <v>625007</v>
      </c>
      <c r="D524" s="186" t="s">
        <v>105</v>
      </c>
      <c r="E524" s="186"/>
      <c r="F524" s="186" t="s">
        <v>106</v>
      </c>
      <c r="G524" s="177" t="s">
        <v>104</v>
      </c>
      <c r="H524" s="178"/>
      <c r="I524" s="85">
        <v>2169.69</v>
      </c>
      <c r="J524" s="85">
        <v>2733.24</v>
      </c>
      <c r="K524" s="85">
        <v>3306</v>
      </c>
      <c r="L524" s="85">
        <v>3306</v>
      </c>
      <c r="M524" s="85">
        <v>3593.32</v>
      </c>
      <c r="N524" s="85">
        <v>3400</v>
      </c>
      <c r="O524" s="85">
        <v>0</v>
      </c>
      <c r="P524" s="85">
        <v>0</v>
      </c>
    </row>
    <row r="525" spans="1:16" x14ac:dyDescent="0.2">
      <c r="A525" s="302" t="s">
        <v>69</v>
      </c>
      <c r="B525" s="302"/>
      <c r="C525" s="302"/>
      <c r="D525" s="302"/>
      <c r="E525" s="302"/>
      <c r="F525" s="302"/>
      <c r="G525" s="302"/>
      <c r="H525" s="302"/>
      <c r="I525" s="52">
        <f>SUM(I526:I532)</f>
        <v>8973.5299999999988</v>
      </c>
      <c r="J525" s="52">
        <f t="shared" ref="J525:P525" si="112">SUM(J526:J532)</f>
        <v>18412.030000000002</v>
      </c>
      <c r="K525" s="52">
        <f t="shared" si="112"/>
        <v>25569</v>
      </c>
      <c r="L525" s="52">
        <f t="shared" si="112"/>
        <v>25569</v>
      </c>
      <c r="M525" s="52">
        <f t="shared" si="112"/>
        <v>22220.480000000003</v>
      </c>
      <c r="N525" s="52">
        <f t="shared" si="112"/>
        <v>10700</v>
      </c>
      <c r="O525" s="52">
        <f t="shared" si="112"/>
        <v>0</v>
      </c>
      <c r="P525" s="52">
        <f t="shared" si="112"/>
        <v>0</v>
      </c>
    </row>
    <row r="526" spans="1:16" x14ac:dyDescent="0.2">
      <c r="A526" s="222"/>
      <c r="B526" s="219" t="s">
        <v>286</v>
      </c>
      <c r="C526" s="222">
        <v>633010</v>
      </c>
      <c r="D526" s="222" t="s">
        <v>105</v>
      </c>
      <c r="E526" s="222"/>
      <c r="F526" s="222" t="s">
        <v>106</v>
      </c>
      <c r="G526" s="220" t="s">
        <v>16</v>
      </c>
      <c r="H526" s="221"/>
      <c r="I526" s="85">
        <v>0</v>
      </c>
      <c r="J526" s="85">
        <v>3642.5</v>
      </c>
      <c r="K526" s="85">
        <v>11025</v>
      </c>
      <c r="L526" s="85">
        <v>11025</v>
      </c>
      <c r="M526" s="85">
        <v>4340.6400000000003</v>
      </c>
      <c r="N526" s="85">
        <v>1000</v>
      </c>
      <c r="O526" s="85">
        <v>0</v>
      </c>
      <c r="P526" s="85">
        <v>0</v>
      </c>
    </row>
    <row r="527" spans="1:16" x14ac:dyDescent="0.2">
      <c r="A527" s="222"/>
      <c r="B527" s="219" t="s">
        <v>286</v>
      </c>
      <c r="C527" s="222">
        <v>633010</v>
      </c>
      <c r="D527" s="222" t="s">
        <v>309</v>
      </c>
      <c r="E527" s="222"/>
      <c r="F527" s="222" t="s">
        <v>106</v>
      </c>
      <c r="G527" s="220" t="s">
        <v>16</v>
      </c>
      <c r="H527" s="221"/>
      <c r="I527" s="85">
        <v>0</v>
      </c>
      <c r="J527" s="85">
        <v>2309</v>
      </c>
      <c r="K527" s="85">
        <v>0</v>
      </c>
      <c r="L527" s="85">
        <v>0</v>
      </c>
      <c r="M527" s="85">
        <v>0</v>
      </c>
      <c r="N527" s="85">
        <v>0</v>
      </c>
      <c r="O527" s="85">
        <v>0</v>
      </c>
      <c r="P527" s="85">
        <v>0</v>
      </c>
    </row>
    <row r="528" spans="1:16" x14ac:dyDescent="0.2">
      <c r="A528" s="186"/>
      <c r="B528" s="179" t="s">
        <v>286</v>
      </c>
      <c r="C528" s="186">
        <v>637002</v>
      </c>
      <c r="D528" s="186" t="s">
        <v>105</v>
      </c>
      <c r="E528" s="186"/>
      <c r="F528" s="186" t="s">
        <v>106</v>
      </c>
      <c r="G528" s="177" t="s">
        <v>212</v>
      </c>
      <c r="H528" s="178"/>
      <c r="I528" s="85">
        <v>240</v>
      </c>
      <c r="J528" s="85">
        <v>0</v>
      </c>
      <c r="K528" s="85">
        <v>0</v>
      </c>
      <c r="L528" s="85">
        <v>0</v>
      </c>
      <c r="M528" s="85">
        <v>0</v>
      </c>
      <c r="N528" s="85">
        <v>0</v>
      </c>
      <c r="O528" s="85">
        <v>0</v>
      </c>
      <c r="P528" s="85">
        <v>0</v>
      </c>
    </row>
    <row r="529" spans="1:16" x14ac:dyDescent="0.2">
      <c r="A529" s="186"/>
      <c r="B529" s="179" t="s">
        <v>286</v>
      </c>
      <c r="C529" s="186">
        <v>637005</v>
      </c>
      <c r="D529" s="186" t="s">
        <v>105</v>
      </c>
      <c r="E529" s="186"/>
      <c r="F529" s="186" t="s">
        <v>106</v>
      </c>
      <c r="G529" s="177" t="s">
        <v>287</v>
      </c>
      <c r="H529" s="178"/>
      <c r="I529" s="85">
        <v>4368</v>
      </c>
      <c r="J529" s="85">
        <v>6083.2</v>
      </c>
      <c r="K529" s="85">
        <v>7000</v>
      </c>
      <c r="L529" s="85">
        <v>7000</v>
      </c>
      <c r="M529" s="85">
        <v>10570.4</v>
      </c>
      <c r="N529" s="85">
        <v>5300</v>
      </c>
      <c r="O529" s="85">
        <v>0</v>
      </c>
      <c r="P529" s="85">
        <v>0</v>
      </c>
    </row>
    <row r="530" spans="1:16" x14ac:dyDescent="0.2">
      <c r="A530" s="222"/>
      <c r="B530" s="219" t="s">
        <v>286</v>
      </c>
      <c r="C530" s="222">
        <v>637005</v>
      </c>
      <c r="D530" s="222" t="s">
        <v>309</v>
      </c>
      <c r="E530" s="222"/>
      <c r="F530" s="222" t="s">
        <v>106</v>
      </c>
      <c r="G530" s="220" t="s">
        <v>287</v>
      </c>
      <c r="H530" s="221"/>
      <c r="I530" s="85">
        <v>0</v>
      </c>
      <c r="J530" s="85">
        <v>336</v>
      </c>
      <c r="K530" s="85">
        <v>0</v>
      </c>
      <c r="L530" s="85">
        <v>0</v>
      </c>
      <c r="M530" s="85">
        <v>0</v>
      </c>
      <c r="N530" s="85">
        <v>0</v>
      </c>
      <c r="O530" s="85">
        <v>0</v>
      </c>
      <c r="P530" s="85">
        <v>0</v>
      </c>
    </row>
    <row r="531" spans="1:16" x14ac:dyDescent="0.2">
      <c r="A531" s="186"/>
      <c r="B531" s="179" t="s">
        <v>286</v>
      </c>
      <c r="C531" s="186">
        <v>637014</v>
      </c>
      <c r="D531" s="186" t="s">
        <v>105</v>
      </c>
      <c r="E531" s="186"/>
      <c r="F531" s="186" t="s">
        <v>106</v>
      </c>
      <c r="G531" s="177" t="s">
        <v>26</v>
      </c>
      <c r="H531" s="178"/>
      <c r="I531" s="85">
        <v>3924.8</v>
      </c>
      <c r="J531" s="85">
        <v>5243.04</v>
      </c>
      <c r="K531" s="85">
        <v>6744</v>
      </c>
      <c r="L531" s="85">
        <v>6744</v>
      </c>
      <c r="M531" s="85">
        <v>6588.4</v>
      </c>
      <c r="N531" s="85">
        <v>4000</v>
      </c>
      <c r="O531" s="85">
        <v>0</v>
      </c>
      <c r="P531" s="85">
        <v>0</v>
      </c>
    </row>
    <row r="532" spans="1:16" x14ac:dyDescent="0.2">
      <c r="A532" s="183"/>
      <c r="B532" s="38" t="s">
        <v>286</v>
      </c>
      <c r="C532" s="183">
        <v>637016</v>
      </c>
      <c r="D532" s="183" t="s">
        <v>105</v>
      </c>
      <c r="E532" s="90"/>
      <c r="F532" s="224" t="s">
        <v>106</v>
      </c>
      <c r="G532" s="333" t="s">
        <v>27</v>
      </c>
      <c r="H532" s="333"/>
      <c r="I532" s="33">
        <v>440.73</v>
      </c>
      <c r="J532" s="33">
        <v>798.29</v>
      </c>
      <c r="K532" s="33">
        <v>800</v>
      </c>
      <c r="L532" s="33">
        <v>800</v>
      </c>
      <c r="M532" s="33">
        <v>721.04</v>
      </c>
      <c r="N532" s="33">
        <v>400</v>
      </c>
      <c r="O532" s="33">
        <v>0</v>
      </c>
      <c r="P532" s="33">
        <v>0</v>
      </c>
    </row>
    <row r="533" spans="1:16" x14ac:dyDescent="0.2">
      <c r="A533" s="332" t="s">
        <v>272</v>
      </c>
      <c r="B533" s="332"/>
      <c r="C533" s="332"/>
      <c r="D533" s="332"/>
      <c r="E533" s="332"/>
      <c r="F533" s="332"/>
      <c r="G533" s="332"/>
      <c r="H533" s="332"/>
      <c r="I533" s="50">
        <f>SUM(I534)</f>
        <v>6721.130000000001</v>
      </c>
      <c r="J533" s="50">
        <f t="shared" ref="J533:P533" si="113">SUM(J534)</f>
        <v>19539.55</v>
      </c>
      <c r="K533" s="50">
        <f t="shared" si="113"/>
        <v>11576</v>
      </c>
      <c r="L533" s="50">
        <f t="shared" si="113"/>
        <v>11576</v>
      </c>
      <c r="M533" s="50">
        <f t="shared" si="113"/>
        <v>23147.309999999998</v>
      </c>
      <c r="N533" s="50">
        <f t="shared" si="113"/>
        <v>1372</v>
      </c>
      <c r="O533" s="50">
        <f t="shared" si="113"/>
        <v>0</v>
      </c>
      <c r="P533" s="50">
        <f t="shared" si="113"/>
        <v>0</v>
      </c>
    </row>
    <row r="534" spans="1:16" x14ac:dyDescent="0.2">
      <c r="A534" s="308" t="s">
        <v>65</v>
      </c>
      <c r="B534" s="308"/>
      <c r="C534" s="308"/>
      <c r="D534" s="308"/>
      <c r="E534" s="308"/>
      <c r="F534" s="308"/>
      <c r="G534" s="308"/>
      <c r="H534" s="308"/>
      <c r="I534" s="51">
        <f>I535+I538+I546</f>
        <v>6721.130000000001</v>
      </c>
      <c r="J534" s="51">
        <f t="shared" ref="J534:P534" si="114">J535+J538+J546</f>
        <v>19539.55</v>
      </c>
      <c r="K534" s="51">
        <f t="shared" si="114"/>
        <v>11576</v>
      </c>
      <c r="L534" s="51">
        <f t="shared" si="114"/>
        <v>11576</v>
      </c>
      <c r="M534" s="51">
        <f t="shared" si="114"/>
        <v>23147.309999999998</v>
      </c>
      <c r="N534" s="51">
        <f t="shared" si="114"/>
        <v>1372</v>
      </c>
      <c r="O534" s="51">
        <f t="shared" si="114"/>
        <v>0</v>
      </c>
      <c r="P534" s="51">
        <f t="shared" si="114"/>
        <v>0</v>
      </c>
    </row>
    <row r="535" spans="1:16" x14ac:dyDescent="0.2">
      <c r="A535" s="302" t="s">
        <v>66</v>
      </c>
      <c r="B535" s="302"/>
      <c r="C535" s="302"/>
      <c r="D535" s="302"/>
      <c r="E535" s="302"/>
      <c r="F535" s="302"/>
      <c r="G535" s="302"/>
      <c r="H535" s="302"/>
      <c r="I535" s="52">
        <f t="shared" ref="I535:L535" si="115">SUM(I536:I537)</f>
        <v>0</v>
      </c>
      <c r="J535" s="52">
        <f t="shared" si="115"/>
        <v>6167.96</v>
      </c>
      <c r="K535" s="52">
        <f t="shared" si="115"/>
        <v>4300</v>
      </c>
      <c r="L535" s="52">
        <f t="shared" si="115"/>
        <v>4300</v>
      </c>
      <c r="M535" s="52">
        <f>SUM(M536:M537)</f>
        <v>6723.34</v>
      </c>
      <c r="N535" s="52">
        <f t="shared" ref="N535:P535" si="116">SUM(N536:N537)</f>
        <v>1000</v>
      </c>
      <c r="O535" s="52">
        <f t="shared" si="116"/>
        <v>0</v>
      </c>
      <c r="P535" s="52">
        <f t="shared" si="116"/>
        <v>0</v>
      </c>
    </row>
    <row r="536" spans="1:16" x14ac:dyDescent="0.2">
      <c r="A536" s="237"/>
      <c r="B536" s="238" t="s">
        <v>89</v>
      </c>
      <c r="C536" s="237">
        <v>611</v>
      </c>
      <c r="D536" s="237">
        <v>41</v>
      </c>
      <c r="E536" s="237"/>
      <c r="F536" s="237" t="s">
        <v>310</v>
      </c>
      <c r="G536" s="303" t="s">
        <v>53</v>
      </c>
      <c r="H536" s="304"/>
      <c r="I536" s="85">
        <v>0</v>
      </c>
      <c r="J536" s="85">
        <v>0</v>
      </c>
      <c r="K536" s="85">
        <v>0</v>
      </c>
      <c r="L536" s="85">
        <v>0</v>
      </c>
      <c r="M536" s="85">
        <v>277.12</v>
      </c>
      <c r="N536" s="85">
        <v>0</v>
      </c>
      <c r="O536" s="85">
        <v>0</v>
      </c>
      <c r="P536" s="85">
        <v>0</v>
      </c>
    </row>
    <row r="537" spans="1:16" x14ac:dyDescent="0.2">
      <c r="A537" s="237"/>
      <c r="B537" s="238" t="s">
        <v>89</v>
      </c>
      <c r="C537" s="237">
        <v>611</v>
      </c>
      <c r="D537" s="237">
        <v>111</v>
      </c>
      <c r="E537" s="237"/>
      <c r="F537" s="237" t="s">
        <v>310</v>
      </c>
      <c r="G537" s="303" t="s">
        <v>53</v>
      </c>
      <c r="H537" s="304"/>
      <c r="I537" s="85">
        <v>0</v>
      </c>
      <c r="J537" s="85">
        <v>6167.96</v>
      </c>
      <c r="K537" s="85">
        <v>4300</v>
      </c>
      <c r="L537" s="85">
        <v>4300</v>
      </c>
      <c r="M537" s="85">
        <v>6446.22</v>
      </c>
      <c r="N537" s="85">
        <v>1000</v>
      </c>
      <c r="O537" s="85">
        <v>0</v>
      </c>
      <c r="P537" s="85">
        <v>0</v>
      </c>
    </row>
    <row r="538" spans="1:16" x14ac:dyDescent="0.2">
      <c r="A538" s="302" t="s">
        <v>68</v>
      </c>
      <c r="B538" s="302"/>
      <c r="C538" s="302"/>
      <c r="D538" s="302"/>
      <c r="E538" s="302"/>
      <c r="F538" s="302"/>
      <c r="G538" s="302"/>
      <c r="H538" s="302"/>
      <c r="I538" s="52">
        <f>SUM(I539:I545)</f>
        <v>0</v>
      </c>
      <c r="J538" s="52">
        <f t="shared" ref="J538:P538" si="117">SUM(J539:J545)</f>
        <v>2210.7200000000003</v>
      </c>
      <c r="K538" s="52">
        <f t="shared" si="117"/>
        <v>1503</v>
      </c>
      <c r="L538" s="52">
        <f t="shared" si="117"/>
        <v>1503</v>
      </c>
      <c r="M538" s="52">
        <f t="shared" si="117"/>
        <v>2411.3500000000004</v>
      </c>
      <c r="N538" s="52">
        <f t="shared" si="117"/>
        <v>352</v>
      </c>
      <c r="O538" s="52">
        <f t="shared" si="117"/>
        <v>0</v>
      </c>
      <c r="P538" s="52">
        <f t="shared" si="117"/>
        <v>0</v>
      </c>
    </row>
    <row r="539" spans="1:16" x14ac:dyDescent="0.2">
      <c r="A539" s="237"/>
      <c r="B539" s="238" t="s">
        <v>89</v>
      </c>
      <c r="C539" s="237">
        <v>623</v>
      </c>
      <c r="D539" s="237">
        <v>111</v>
      </c>
      <c r="E539" s="237"/>
      <c r="F539" s="237" t="s">
        <v>310</v>
      </c>
      <c r="G539" s="303" t="s">
        <v>201</v>
      </c>
      <c r="H539" s="304"/>
      <c r="I539" s="85">
        <v>0</v>
      </c>
      <c r="J539" s="85">
        <v>616.78</v>
      </c>
      <c r="K539" s="85">
        <v>430</v>
      </c>
      <c r="L539" s="85">
        <v>430</v>
      </c>
      <c r="M539" s="85">
        <v>626.91</v>
      </c>
      <c r="N539" s="85">
        <v>100</v>
      </c>
      <c r="O539" s="85">
        <v>0</v>
      </c>
      <c r="P539" s="85">
        <v>0</v>
      </c>
    </row>
    <row r="540" spans="1:16" x14ac:dyDescent="0.2">
      <c r="A540" s="237"/>
      <c r="B540" s="238" t="s">
        <v>89</v>
      </c>
      <c r="C540" s="237">
        <v>625001</v>
      </c>
      <c r="D540" s="237">
        <v>111</v>
      </c>
      <c r="E540" s="237"/>
      <c r="F540" s="237" t="s">
        <v>310</v>
      </c>
      <c r="G540" s="239" t="s">
        <v>31</v>
      </c>
      <c r="H540" s="240"/>
      <c r="I540" s="85">
        <v>0</v>
      </c>
      <c r="J540" s="85">
        <v>86.27</v>
      </c>
      <c r="K540" s="85">
        <v>60</v>
      </c>
      <c r="L540" s="85">
        <v>60</v>
      </c>
      <c r="M540" s="85">
        <v>101.2</v>
      </c>
      <c r="N540" s="85">
        <v>14</v>
      </c>
      <c r="O540" s="85">
        <v>0</v>
      </c>
      <c r="P540" s="85">
        <v>0</v>
      </c>
    </row>
    <row r="541" spans="1:16" x14ac:dyDescent="0.2">
      <c r="A541" s="237"/>
      <c r="B541" s="238" t="s">
        <v>89</v>
      </c>
      <c r="C541" s="237">
        <v>625002</v>
      </c>
      <c r="D541" s="237">
        <v>111</v>
      </c>
      <c r="E541" s="237"/>
      <c r="F541" s="237" t="s">
        <v>310</v>
      </c>
      <c r="G541" s="239" t="s">
        <v>32</v>
      </c>
      <c r="H541" s="240"/>
      <c r="I541" s="85">
        <v>0</v>
      </c>
      <c r="J541" s="85">
        <v>863.49</v>
      </c>
      <c r="K541" s="85">
        <v>602</v>
      </c>
      <c r="L541" s="85">
        <v>602</v>
      </c>
      <c r="M541" s="85">
        <v>1012.07</v>
      </c>
      <c r="N541" s="85">
        <v>140</v>
      </c>
      <c r="O541" s="85">
        <v>0</v>
      </c>
      <c r="P541" s="85">
        <v>0</v>
      </c>
    </row>
    <row r="542" spans="1:16" x14ac:dyDescent="0.2">
      <c r="A542" s="237"/>
      <c r="B542" s="238" t="s">
        <v>89</v>
      </c>
      <c r="C542" s="237">
        <v>625003</v>
      </c>
      <c r="D542" s="237">
        <v>111</v>
      </c>
      <c r="E542" s="237"/>
      <c r="F542" s="237" t="s">
        <v>310</v>
      </c>
      <c r="G542" s="239" t="s">
        <v>33</v>
      </c>
      <c r="H542" s="240"/>
      <c r="I542" s="85">
        <v>0</v>
      </c>
      <c r="J542" s="85">
        <v>104.52</v>
      </c>
      <c r="K542" s="85">
        <v>35</v>
      </c>
      <c r="L542" s="85">
        <v>35</v>
      </c>
      <c r="M542" s="85">
        <v>57.83</v>
      </c>
      <c r="N542" s="85">
        <v>8</v>
      </c>
      <c r="O542" s="85">
        <v>0</v>
      </c>
      <c r="P542" s="85">
        <v>0</v>
      </c>
    </row>
    <row r="543" spans="1:16" x14ac:dyDescent="0.2">
      <c r="A543" s="237"/>
      <c r="B543" s="238" t="s">
        <v>89</v>
      </c>
      <c r="C543" s="237">
        <v>625004</v>
      </c>
      <c r="D543" s="237">
        <v>111</v>
      </c>
      <c r="E543" s="237"/>
      <c r="F543" s="237" t="s">
        <v>310</v>
      </c>
      <c r="G543" s="239" t="s">
        <v>34</v>
      </c>
      <c r="H543" s="240"/>
      <c r="I543" s="85">
        <v>0</v>
      </c>
      <c r="J543" s="85">
        <v>185.03</v>
      </c>
      <c r="K543" s="85">
        <v>129</v>
      </c>
      <c r="L543" s="85">
        <v>129</v>
      </c>
      <c r="M543" s="85">
        <v>197.67</v>
      </c>
      <c r="N543" s="85">
        <v>30</v>
      </c>
      <c r="O543" s="85">
        <v>0</v>
      </c>
      <c r="P543" s="85">
        <v>0</v>
      </c>
    </row>
    <row r="544" spans="1:16" x14ac:dyDescent="0.2">
      <c r="A544" s="237"/>
      <c r="B544" s="238" t="s">
        <v>89</v>
      </c>
      <c r="C544" s="237">
        <v>625005</v>
      </c>
      <c r="D544" s="237">
        <v>111</v>
      </c>
      <c r="E544" s="237"/>
      <c r="F544" s="237" t="s">
        <v>310</v>
      </c>
      <c r="G544" s="239" t="s">
        <v>35</v>
      </c>
      <c r="H544" s="240"/>
      <c r="I544" s="85">
        <v>0</v>
      </c>
      <c r="J544" s="85">
        <v>61.66</v>
      </c>
      <c r="K544" s="85">
        <v>43</v>
      </c>
      <c r="L544" s="85">
        <v>43</v>
      </c>
      <c r="M544" s="85">
        <v>72.290000000000006</v>
      </c>
      <c r="N544" s="85">
        <v>10</v>
      </c>
      <c r="O544" s="85">
        <v>0</v>
      </c>
      <c r="P544" s="85">
        <v>0</v>
      </c>
    </row>
    <row r="545" spans="1:16" x14ac:dyDescent="0.2">
      <c r="A545" s="237"/>
      <c r="B545" s="238" t="s">
        <v>89</v>
      </c>
      <c r="C545" s="237">
        <v>625007</v>
      </c>
      <c r="D545" s="237">
        <v>111</v>
      </c>
      <c r="E545" s="237"/>
      <c r="F545" s="237" t="s">
        <v>310</v>
      </c>
      <c r="G545" s="303" t="s">
        <v>104</v>
      </c>
      <c r="H545" s="304"/>
      <c r="I545" s="85">
        <v>0</v>
      </c>
      <c r="J545" s="85">
        <v>292.97000000000003</v>
      </c>
      <c r="K545" s="85">
        <v>204</v>
      </c>
      <c r="L545" s="85">
        <v>204</v>
      </c>
      <c r="M545" s="85">
        <v>343.38</v>
      </c>
      <c r="N545" s="85">
        <v>50</v>
      </c>
      <c r="O545" s="85">
        <v>0</v>
      </c>
      <c r="P545" s="85">
        <v>0</v>
      </c>
    </row>
    <row r="546" spans="1:16" x14ac:dyDescent="0.2">
      <c r="A546" s="302" t="s">
        <v>69</v>
      </c>
      <c r="B546" s="302"/>
      <c r="C546" s="302"/>
      <c r="D546" s="302"/>
      <c r="E546" s="302"/>
      <c r="F546" s="302"/>
      <c r="G546" s="302"/>
      <c r="H546" s="302"/>
      <c r="I546" s="52">
        <f>SUM(I547:I552)</f>
        <v>6721.130000000001</v>
      </c>
      <c r="J546" s="52">
        <f>SUM(J547:J552)</f>
        <v>11160.869999999999</v>
      </c>
      <c r="K546" s="52">
        <f>SUM(K547:K552)</f>
        <v>5773</v>
      </c>
      <c r="L546" s="52">
        <f>SUM(L547:L552)</f>
        <v>5773</v>
      </c>
      <c r="M546" s="52">
        <f>SUM(M547:M553)</f>
        <v>14012.619999999999</v>
      </c>
      <c r="N546" s="52">
        <f>SUM(N547:N552)</f>
        <v>20</v>
      </c>
      <c r="O546" s="52">
        <f>SUM(O547:O552)</f>
        <v>0</v>
      </c>
      <c r="P546" s="52">
        <f>SUM(P547:P552)</f>
        <v>0</v>
      </c>
    </row>
    <row r="547" spans="1:16" x14ac:dyDescent="0.2">
      <c r="A547" s="186"/>
      <c r="B547" s="179" t="s">
        <v>89</v>
      </c>
      <c r="C547" s="186">
        <v>633004</v>
      </c>
      <c r="D547" s="186">
        <v>111</v>
      </c>
      <c r="E547" s="186"/>
      <c r="F547" s="186" t="s">
        <v>310</v>
      </c>
      <c r="G547" s="177" t="s">
        <v>112</v>
      </c>
      <c r="H547" s="178"/>
      <c r="I547" s="85">
        <v>958</v>
      </c>
      <c r="J547" s="85">
        <v>0</v>
      </c>
      <c r="K547" s="85">
        <v>0</v>
      </c>
      <c r="L547" s="85">
        <v>0</v>
      </c>
      <c r="M547" s="85">
        <v>0</v>
      </c>
      <c r="N547" s="85">
        <v>0</v>
      </c>
      <c r="O547" s="85">
        <v>0</v>
      </c>
      <c r="P547" s="85">
        <v>0</v>
      </c>
    </row>
    <row r="548" spans="1:16" x14ac:dyDescent="0.2">
      <c r="A548" s="186"/>
      <c r="B548" s="179" t="s">
        <v>89</v>
      </c>
      <c r="C548" s="186">
        <v>633006</v>
      </c>
      <c r="D548" s="186">
        <v>111</v>
      </c>
      <c r="E548" s="186"/>
      <c r="F548" s="186" t="s">
        <v>310</v>
      </c>
      <c r="G548" s="293" t="s">
        <v>12</v>
      </c>
      <c r="H548" s="294"/>
      <c r="I548" s="85">
        <v>3150.78</v>
      </c>
      <c r="J548" s="85">
        <v>6660.51</v>
      </c>
      <c r="K548" s="85">
        <v>5728</v>
      </c>
      <c r="L548" s="85">
        <v>5728</v>
      </c>
      <c r="M548" s="85">
        <v>5555.53</v>
      </c>
      <c r="N548" s="85">
        <v>0</v>
      </c>
      <c r="O548" s="85">
        <v>0</v>
      </c>
      <c r="P548" s="85">
        <v>0</v>
      </c>
    </row>
    <row r="549" spans="1:16" x14ac:dyDescent="0.2">
      <c r="A549" s="186"/>
      <c r="B549" s="179" t="s">
        <v>89</v>
      </c>
      <c r="C549" s="186">
        <v>633010</v>
      </c>
      <c r="D549" s="186">
        <v>111</v>
      </c>
      <c r="E549" s="186"/>
      <c r="F549" s="186" t="s">
        <v>310</v>
      </c>
      <c r="G549" s="177" t="s">
        <v>16</v>
      </c>
      <c r="H549" s="178"/>
      <c r="I549" s="85">
        <v>1013.85</v>
      </c>
      <c r="J549" s="85">
        <v>4413.2299999999996</v>
      </c>
      <c r="K549" s="85">
        <v>0</v>
      </c>
      <c r="L549" s="85">
        <v>0</v>
      </c>
      <c r="M549" s="85">
        <v>4223.9799999999996</v>
      </c>
      <c r="N549" s="85">
        <v>0</v>
      </c>
      <c r="O549" s="85">
        <v>0</v>
      </c>
      <c r="P549" s="85">
        <v>0</v>
      </c>
    </row>
    <row r="550" spans="1:16" x14ac:dyDescent="0.2">
      <c r="A550" s="186"/>
      <c r="B550" s="179" t="s">
        <v>89</v>
      </c>
      <c r="C550" s="186">
        <v>637014</v>
      </c>
      <c r="D550" s="186">
        <v>41</v>
      </c>
      <c r="E550" s="186"/>
      <c r="F550" s="186" t="s">
        <v>310</v>
      </c>
      <c r="G550" s="177" t="s">
        <v>26</v>
      </c>
      <c r="H550" s="178"/>
      <c r="I550" s="85">
        <v>1540</v>
      </c>
      <c r="J550" s="85">
        <v>0</v>
      </c>
      <c r="K550" s="85">
        <v>0</v>
      </c>
      <c r="L550" s="85">
        <v>0</v>
      </c>
      <c r="M550" s="85">
        <v>0</v>
      </c>
      <c r="N550" s="85">
        <v>0</v>
      </c>
      <c r="O550" s="85">
        <v>0</v>
      </c>
      <c r="P550" s="85">
        <v>0</v>
      </c>
    </row>
    <row r="551" spans="1:16" x14ac:dyDescent="0.2">
      <c r="A551" s="186"/>
      <c r="B551" s="179" t="s">
        <v>89</v>
      </c>
      <c r="C551" s="186">
        <v>637015</v>
      </c>
      <c r="D551" s="186">
        <v>111</v>
      </c>
      <c r="E551" s="186"/>
      <c r="F551" s="186" t="s">
        <v>310</v>
      </c>
      <c r="G551" s="293" t="s">
        <v>58</v>
      </c>
      <c r="H551" s="294"/>
      <c r="I551" s="85">
        <v>58.5</v>
      </c>
      <c r="J551" s="85">
        <v>0</v>
      </c>
      <c r="K551" s="85">
        <v>0</v>
      </c>
      <c r="L551" s="85">
        <v>0</v>
      </c>
      <c r="M551" s="85">
        <v>240</v>
      </c>
      <c r="N551" s="85">
        <v>0</v>
      </c>
      <c r="O551" s="85">
        <v>0</v>
      </c>
      <c r="P551" s="85">
        <v>0</v>
      </c>
    </row>
    <row r="552" spans="1:16" x14ac:dyDescent="0.2">
      <c r="A552" s="186"/>
      <c r="B552" s="179" t="s">
        <v>89</v>
      </c>
      <c r="C552" s="186">
        <v>637016</v>
      </c>
      <c r="D552" s="186">
        <v>111</v>
      </c>
      <c r="E552" s="186"/>
      <c r="F552" s="186" t="s">
        <v>310</v>
      </c>
      <c r="G552" s="293" t="s">
        <v>27</v>
      </c>
      <c r="H552" s="294"/>
      <c r="I552" s="85">
        <v>0</v>
      </c>
      <c r="J552" s="85">
        <v>87.13</v>
      </c>
      <c r="K552" s="85">
        <v>45</v>
      </c>
      <c r="L552" s="85">
        <v>45</v>
      </c>
      <c r="M552" s="85">
        <v>121.11</v>
      </c>
      <c r="N552" s="85">
        <v>20</v>
      </c>
      <c r="O552" s="85">
        <v>0</v>
      </c>
      <c r="P552" s="85">
        <v>0</v>
      </c>
    </row>
    <row r="553" spans="1:16" x14ac:dyDescent="0.2">
      <c r="A553" s="280"/>
      <c r="B553" s="278" t="s">
        <v>165</v>
      </c>
      <c r="C553" s="280">
        <v>633006</v>
      </c>
      <c r="D553" s="280">
        <v>111</v>
      </c>
      <c r="E553" s="280"/>
      <c r="F553" s="280" t="s">
        <v>310</v>
      </c>
      <c r="G553" s="293" t="s">
        <v>12</v>
      </c>
      <c r="H553" s="294"/>
      <c r="I553" s="85">
        <v>0</v>
      </c>
      <c r="J553" s="85">
        <v>0</v>
      </c>
      <c r="K553" s="85">
        <v>0</v>
      </c>
      <c r="L553" s="85">
        <v>0</v>
      </c>
      <c r="M553" s="85">
        <v>3872</v>
      </c>
      <c r="N553" s="85">
        <v>0</v>
      </c>
      <c r="O553" s="85">
        <v>0</v>
      </c>
      <c r="P553" s="85">
        <v>0</v>
      </c>
    </row>
    <row r="554" spans="1:16" x14ac:dyDescent="0.2">
      <c r="A554" s="332" t="s">
        <v>273</v>
      </c>
      <c r="B554" s="332"/>
      <c r="C554" s="332"/>
      <c r="D554" s="332"/>
      <c r="E554" s="332"/>
      <c r="F554" s="332"/>
      <c r="G554" s="332"/>
      <c r="H554" s="332"/>
      <c r="I554" s="50">
        <f>SUM(I555)</f>
        <v>28130.250000000004</v>
      </c>
      <c r="J554" s="50">
        <f t="shared" ref="J554:P554" si="118">SUM(J555)</f>
        <v>40014.770000000004</v>
      </c>
      <c r="K554" s="50">
        <f t="shared" si="118"/>
        <v>7836</v>
      </c>
      <c r="L554" s="50">
        <f t="shared" si="118"/>
        <v>7836</v>
      </c>
      <c r="M554" s="50">
        <f t="shared" si="118"/>
        <v>17468.04</v>
      </c>
      <c r="N554" s="50">
        <f t="shared" si="118"/>
        <v>0</v>
      </c>
      <c r="O554" s="50">
        <f t="shared" si="118"/>
        <v>0</v>
      </c>
      <c r="P554" s="50">
        <f t="shared" si="118"/>
        <v>0</v>
      </c>
    </row>
    <row r="555" spans="1:16" x14ac:dyDescent="0.2">
      <c r="A555" s="308" t="s">
        <v>65</v>
      </c>
      <c r="B555" s="308"/>
      <c r="C555" s="308"/>
      <c r="D555" s="308"/>
      <c r="E555" s="308"/>
      <c r="F555" s="308"/>
      <c r="G555" s="308"/>
      <c r="H555" s="308"/>
      <c r="I555" s="51">
        <f t="shared" ref="I555:P555" si="119">I556+I570+I667+I671</f>
        <v>28130.250000000004</v>
      </c>
      <c r="J555" s="51">
        <f t="shared" si="119"/>
        <v>40014.770000000004</v>
      </c>
      <c r="K555" s="51">
        <f t="shared" si="119"/>
        <v>7836</v>
      </c>
      <c r="L555" s="51">
        <f t="shared" si="119"/>
        <v>7836</v>
      </c>
      <c r="M555" s="51">
        <f t="shared" si="119"/>
        <v>17468.04</v>
      </c>
      <c r="N555" s="51">
        <f t="shared" si="119"/>
        <v>0</v>
      </c>
      <c r="O555" s="51">
        <f t="shared" si="119"/>
        <v>0</v>
      </c>
      <c r="P555" s="51">
        <f t="shared" si="119"/>
        <v>0</v>
      </c>
    </row>
    <row r="556" spans="1:16" x14ac:dyDescent="0.2">
      <c r="A556" s="302" t="s">
        <v>66</v>
      </c>
      <c r="B556" s="302"/>
      <c r="C556" s="302"/>
      <c r="D556" s="302"/>
      <c r="E556" s="302"/>
      <c r="F556" s="302"/>
      <c r="G556" s="302"/>
      <c r="H556" s="302"/>
      <c r="I556" s="52">
        <f t="shared" ref="I556:P556" si="120">SUM(I557:I569)</f>
        <v>20725.97</v>
      </c>
      <c r="J556" s="52">
        <f t="shared" si="120"/>
        <v>29653.68</v>
      </c>
      <c r="K556" s="52">
        <f t="shared" si="120"/>
        <v>5760</v>
      </c>
      <c r="L556" s="52">
        <f t="shared" si="120"/>
        <v>5760</v>
      </c>
      <c r="M556" s="52">
        <f t="shared" si="120"/>
        <v>15675.240000000002</v>
      </c>
      <c r="N556" s="52">
        <f t="shared" si="120"/>
        <v>0</v>
      </c>
      <c r="O556" s="52">
        <f t="shared" si="120"/>
        <v>0</v>
      </c>
      <c r="P556" s="52">
        <f t="shared" si="120"/>
        <v>0</v>
      </c>
    </row>
    <row r="557" spans="1:16" x14ac:dyDescent="0.2">
      <c r="A557" s="113"/>
      <c r="B557" s="60" t="s">
        <v>89</v>
      </c>
      <c r="C557" s="59">
        <v>611</v>
      </c>
      <c r="D557" s="59">
        <v>111</v>
      </c>
      <c r="E557" s="93"/>
      <c r="F557" s="95" t="s">
        <v>274</v>
      </c>
      <c r="G557" s="289" t="s">
        <v>53</v>
      </c>
      <c r="H557" s="289"/>
      <c r="I557" s="85">
        <v>18324.61</v>
      </c>
      <c r="J557" s="85">
        <v>0</v>
      </c>
      <c r="K557" s="85">
        <v>0</v>
      </c>
      <c r="L557" s="85">
        <v>0</v>
      </c>
      <c r="M557" s="85">
        <v>0</v>
      </c>
      <c r="N557" s="85">
        <v>0</v>
      </c>
      <c r="O557" s="85">
        <v>0</v>
      </c>
      <c r="P557" s="85">
        <v>0</v>
      </c>
    </row>
    <row r="558" spans="1:16" x14ac:dyDescent="0.2">
      <c r="A558" s="9"/>
      <c r="B558" s="60" t="s">
        <v>89</v>
      </c>
      <c r="C558" s="59">
        <v>611</v>
      </c>
      <c r="D558" s="59">
        <v>111</v>
      </c>
      <c r="E558" s="93"/>
      <c r="F558" s="95" t="s">
        <v>275</v>
      </c>
      <c r="G558" s="289" t="s">
        <v>53</v>
      </c>
      <c r="H558" s="289"/>
      <c r="I558" s="84">
        <v>1365.06</v>
      </c>
      <c r="J558" s="84">
        <v>0</v>
      </c>
      <c r="K558" s="27">
        <v>0</v>
      </c>
      <c r="L558" s="27">
        <v>0</v>
      </c>
      <c r="M558" s="27">
        <v>0</v>
      </c>
      <c r="N558" s="27">
        <v>0</v>
      </c>
      <c r="O558" s="84">
        <v>0</v>
      </c>
      <c r="P558" s="84">
        <v>0</v>
      </c>
    </row>
    <row r="559" spans="1:16" x14ac:dyDescent="0.2">
      <c r="A559" s="59"/>
      <c r="B559" s="60" t="s">
        <v>89</v>
      </c>
      <c r="C559" s="59">
        <v>611</v>
      </c>
      <c r="D559" s="59">
        <v>41</v>
      </c>
      <c r="E559" s="93"/>
      <c r="F559" s="95" t="s">
        <v>274</v>
      </c>
      <c r="G559" s="289" t="s">
        <v>53</v>
      </c>
      <c r="H559" s="289"/>
      <c r="I559" s="84">
        <v>1036.3</v>
      </c>
      <c r="J559" s="84">
        <v>0</v>
      </c>
      <c r="K559" s="27">
        <v>0</v>
      </c>
      <c r="L559" s="27">
        <v>0</v>
      </c>
      <c r="M559" s="27">
        <v>0</v>
      </c>
      <c r="N559" s="27">
        <v>0</v>
      </c>
      <c r="O559" s="84">
        <v>0</v>
      </c>
      <c r="P559" s="84">
        <v>0</v>
      </c>
    </row>
    <row r="560" spans="1:16" x14ac:dyDescent="0.2">
      <c r="A560" s="59"/>
      <c r="B560" s="60" t="s">
        <v>89</v>
      </c>
      <c r="C560" s="59">
        <v>611</v>
      </c>
      <c r="D560" s="59" t="s">
        <v>105</v>
      </c>
      <c r="E560" s="93"/>
      <c r="F560" s="95" t="s">
        <v>311</v>
      </c>
      <c r="G560" s="289" t="s">
        <v>53</v>
      </c>
      <c r="H560" s="289"/>
      <c r="I560" s="84">
        <v>0</v>
      </c>
      <c r="J560" s="84">
        <v>11456.64</v>
      </c>
      <c r="K560" s="27">
        <v>0</v>
      </c>
      <c r="L560" s="27">
        <v>0</v>
      </c>
      <c r="M560" s="27">
        <v>1599.32</v>
      </c>
      <c r="N560" s="27">
        <v>0</v>
      </c>
      <c r="O560" s="84">
        <v>0</v>
      </c>
      <c r="P560" s="84">
        <v>0</v>
      </c>
    </row>
    <row r="561" spans="1:16" x14ac:dyDescent="0.2">
      <c r="A561" s="59"/>
      <c r="B561" s="60" t="s">
        <v>89</v>
      </c>
      <c r="C561" s="59">
        <v>611</v>
      </c>
      <c r="D561" s="59" t="s">
        <v>309</v>
      </c>
      <c r="E561" s="93"/>
      <c r="F561" s="95" t="s">
        <v>311</v>
      </c>
      <c r="G561" s="289" t="s">
        <v>53</v>
      </c>
      <c r="H561" s="289"/>
      <c r="I561" s="84">
        <v>0</v>
      </c>
      <c r="J561" s="84">
        <v>2021.76</v>
      </c>
      <c r="K561" s="27">
        <v>0</v>
      </c>
      <c r="L561" s="27">
        <v>0</v>
      </c>
      <c r="M561" s="27">
        <v>0</v>
      </c>
      <c r="N561" s="27">
        <v>0</v>
      </c>
      <c r="O561" s="84">
        <v>0</v>
      </c>
      <c r="P561" s="84">
        <v>0</v>
      </c>
    </row>
    <row r="562" spans="1:16" x14ac:dyDescent="0.2">
      <c r="A562" s="59"/>
      <c r="B562" s="60" t="s">
        <v>89</v>
      </c>
      <c r="C562" s="59">
        <v>611</v>
      </c>
      <c r="D562" s="59">
        <v>41</v>
      </c>
      <c r="E562" s="93"/>
      <c r="F562" s="95" t="s">
        <v>311</v>
      </c>
      <c r="G562" s="289" t="s">
        <v>53</v>
      </c>
      <c r="H562" s="289"/>
      <c r="I562" s="84">
        <v>0</v>
      </c>
      <c r="J562" s="84">
        <v>3369.6</v>
      </c>
      <c r="K562" s="27">
        <v>0</v>
      </c>
      <c r="L562" s="27">
        <v>0</v>
      </c>
      <c r="M562" s="27">
        <v>0</v>
      </c>
      <c r="N562" s="27">
        <v>0</v>
      </c>
      <c r="O562" s="84">
        <v>0</v>
      </c>
      <c r="P562" s="84">
        <v>0</v>
      </c>
    </row>
    <row r="563" spans="1:16" x14ac:dyDescent="0.2">
      <c r="A563" s="59"/>
      <c r="B563" s="60" t="s">
        <v>89</v>
      </c>
      <c r="C563" s="59">
        <v>611</v>
      </c>
      <c r="D563" s="59" t="s">
        <v>105</v>
      </c>
      <c r="E563" s="93"/>
      <c r="F563" s="95" t="s">
        <v>106</v>
      </c>
      <c r="G563" s="289" t="s">
        <v>53</v>
      </c>
      <c r="H563" s="289"/>
      <c r="I563" s="84">
        <v>0</v>
      </c>
      <c r="J563" s="84">
        <v>0</v>
      </c>
      <c r="K563" s="27">
        <v>0</v>
      </c>
      <c r="L563" s="27">
        <v>0</v>
      </c>
      <c r="M563" s="27">
        <v>6628.38</v>
      </c>
      <c r="N563" s="27">
        <v>0</v>
      </c>
      <c r="O563" s="84">
        <v>0</v>
      </c>
      <c r="P563" s="84">
        <v>0</v>
      </c>
    </row>
    <row r="564" spans="1:16" x14ac:dyDescent="0.2">
      <c r="A564" s="59"/>
      <c r="B564" s="60" t="s">
        <v>89</v>
      </c>
      <c r="C564" s="59">
        <v>611</v>
      </c>
      <c r="D564" s="59" t="s">
        <v>105</v>
      </c>
      <c r="E564" s="93"/>
      <c r="F564" s="95" t="s">
        <v>312</v>
      </c>
      <c r="G564" s="289" t="s">
        <v>53</v>
      </c>
      <c r="H564" s="289"/>
      <c r="I564" s="84">
        <v>0</v>
      </c>
      <c r="J564" s="84">
        <v>1305.5999999999999</v>
      </c>
      <c r="K564" s="27">
        <v>3917</v>
      </c>
      <c r="L564" s="27">
        <v>3917</v>
      </c>
      <c r="M564" s="27">
        <v>6591.36</v>
      </c>
      <c r="N564" s="27">
        <v>0</v>
      </c>
      <c r="O564" s="84">
        <v>0</v>
      </c>
      <c r="P564" s="84">
        <v>0</v>
      </c>
    </row>
    <row r="565" spans="1:16" x14ac:dyDescent="0.2">
      <c r="A565" s="59"/>
      <c r="B565" s="60" t="s">
        <v>89</v>
      </c>
      <c r="C565" s="59">
        <v>611</v>
      </c>
      <c r="D565" s="59" t="s">
        <v>309</v>
      </c>
      <c r="E565" s="93"/>
      <c r="F565" s="95" t="s">
        <v>312</v>
      </c>
      <c r="G565" s="289" t="s">
        <v>53</v>
      </c>
      <c r="H565" s="289"/>
      <c r="I565" s="84">
        <v>0</v>
      </c>
      <c r="J565" s="84">
        <v>230.4</v>
      </c>
      <c r="K565" s="27">
        <v>691</v>
      </c>
      <c r="L565" s="27">
        <v>691</v>
      </c>
      <c r="M565" s="27">
        <v>0</v>
      </c>
      <c r="N565" s="27">
        <v>0</v>
      </c>
      <c r="O565" s="84">
        <v>0</v>
      </c>
      <c r="P565" s="84">
        <v>0</v>
      </c>
    </row>
    <row r="566" spans="1:16" x14ac:dyDescent="0.2">
      <c r="A566" s="59"/>
      <c r="B566" s="60" t="s">
        <v>89</v>
      </c>
      <c r="C566" s="59">
        <v>611</v>
      </c>
      <c r="D566" s="59">
        <v>41</v>
      </c>
      <c r="E566" s="93"/>
      <c r="F566" s="95" t="s">
        <v>312</v>
      </c>
      <c r="G566" s="289" t="s">
        <v>53</v>
      </c>
      <c r="H566" s="289"/>
      <c r="I566" s="84">
        <v>0</v>
      </c>
      <c r="J566" s="84">
        <v>384</v>
      </c>
      <c r="K566" s="27">
        <v>1152</v>
      </c>
      <c r="L566" s="27">
        <v>1152</v>
      </c>
      <c r="M566" s="27">
        <v>0</v>
      </c>
      <c r="N566" s="27">
        <v>0</v>
      </c>
      <c r="O566" s="84">
        <v>0</v>
      </c>
      <c r="P566" s="84">
        <v>0</v>
      </c>
    </row>
    <row r="567" spans="1:16" x14ac:dyDescent="0.2">
      <c r="A567" s="59"/>
      <c r="B567" s="60" t="s">
        <v>89</v>
      </c>
      <c r="C567" s="59">
        <v>611</v>
      </c>
      <c r="D567" s="59" t="s">
        <v>105</v>
      </c>
      <c r="E567" s="93"/>
      <c r="F567" s="95" t="s">
        <v>313</v>
      </c>
      <c r="G567" s="289" t="s">
        <v>53</v>
      </c>
      <c r="H567" s="289"/>
      <c r="I567" s="84">
        <v>0</v>
      </c>
      <c r="J567" s="84">
        <v>7402.26</v>
      </c>
      <c r="K567" s="27">
        <v>0</v>
      </c>
      <c r="L567" s="27">
        <v>0</v>
      </c>
      <c r="M567" s="27">
        <v>856.18</v>
      </c>
      <c r="N567" s="27">
        <v>0</v>
      </c>
      <c r="O567" s="84">
        <v>0</v>
      </c>
      <c r="P567" s="84">
        <v>0</v>
      </c>
    </row>
    <row r="568" spans="1:16" x14ac:dyDescent="0.2">
      <c r="A568" s="59"/>
      <c r="B568" s="60" t="s">
        <v>89</v>
      </c>
      <c r="C568" s="59">
        <v>611</v>
      </c>
      <c r="D568" s="59" t="s">
        <v>309</v>
      </c>
      <c r="E568" s="93"/>
      <c r="F568" s="95" t="s">
        <v>313</v>
      </c>
      <c r="G568" s="289" t="s">
        <v>53</v>
      </c>
      <c r="H568" s="289"/>
      <c r="I568" s="84">
        <v>0</v>
      </c>
      <c r="J568" s="84">
        <v>1306.28</v>
      </c>
      <c r="K568" s="27">
        <v>0</v>
      </c>
      <c r="L568" s="27">
        <v>0</v>
      </c>
      <c r="M568" s="27">
        <v>0</v>
      </c>
      <c r="N568" s="27">
        <v>0</v>
      </c>
      <c r="O568" s="84">
        <v>0</v>
      </c>
      <c r="P568" s="84">
        <v>0</v>
      </c>
    </row>
    <row r="569" spans="1:16" x14ac:dyDescent="0.2">
      <c r="A569" s="59"/>
      <c r="B569" s="60" t="s">
        <v>89</v>
      </c>
      <c r="C569" s="59">
        <v>611</v>
      </c>
      <c r="D569" s="59">
        <v>41</v>
      </c>
      <c r="E569" s="93"/>
      <c r="F569" s="95" t="s">
        <v>313</v>
      </c>
      <c r="G569" s="289" t="s">
        <v>53</v>
      </c>
      <c r="H569" s="289"/>
      <c r="I569" s="84">
        <v>0</v>
      </c>
      <c r="J569" s="84">
        <v>2177.14</v>
      </c>
      <c r="K569" s="27">
        <v>0</v>
      </c>
      <c r="L569" s="27">
        <v>0</v>
      </c>
      <c r="M569" s="27">
        <v>0</v>
      </c>
      <c r="N569" s="27">
        <v>0</v>
      </c>
      <c r="O569" s="84">
        <v>0</v>
      </c>
      <c r="P569" s="84">
        <v>0</v>
      </c>
    </row>
    <row r="570" spans="1:16" x14ac:dyDescent="0.2">
      <c r="A570" s="302" t="s">
        <v>68</v>
      </c>
      <c r="B570" s="302"/>
      <c r="C570" s="302"/>
      <c r="D570" s="302"/>
      <c r="E570" s="302"/>
      <c r="F570" s="302"/>
      <c r="G570" s="302"/>
      <c r="H570" s="302"/>
      <c r="I570" s="82">
        <f>SUM(I571:I666)</f>
        <v>7404.2800000000016</v>
      </c>
      <c r="J570" s="82">
        <f t="shared" ref="J570:P570" si="121">SUM(J571:J666)</f>
        <v>10159.040000000005</v>
      </c>
      <c r="K570" s="82">
        <f t="shared" si="121"/>
        <v>2015</v>
      </c>
      <c r="L570" s="82">
        <f t="shared" si="121"/>
        <v>2015</v>
      </c>
      <c r="M570" s="82">
        <f t="shared" si="121"/>
        <v>1792.8</v>
      </c>
      <c r="N570" s="82">
        <f t="shared" si="121"/>
        <v>0</v>
      </c>
      <c r="O570" s="82">
        <f t="shared" si="121"/>
        <v>0</v>
      </c>
      <c r="P570" s="82">
        <f t="shared" si="121"/>
        <v>0</v>
      </c>
    </row>
    <row r="571" spans="1:16" x14ac:dyDescent="0.2">
      <c r="A571" s="113"/>
      <c r="B571" s="74" t="s">
        <v>89</v>
      </c>
      <c r="C571" s="73">
        <v>621</v>
      </c>
      <c r="D571" s="73">
        <v>111</v>
      </c>
      <c r="E571" s="95"/>
      <c r="F571" s="95" t="s">
        <v>274</v>
      </c>
      <c r="G571" s="289" t="s">
        <v>30</v>
      </c>
      <c r="H571" s="289"/>
      <c r="I571" s="116">
        <v>1460.61</v>
      </c>
      <c r="J571" s="116">
        <v>0</v>
      </c>
      <c r="K571" s="116">
        <v>0</v>
      </c>
      <c r="L571" s="116">
        <v>0</v>
      </c>
      <c r="M571" s="116">
        <v>0</v>
      </c>
      <c r="N571" s="116">
        <v>0</v>
      </c>
      <c r="O571" s="116">
        <v>0</v>
      </c>
      <c r="P571" s="116">
        <v>0</v>
      </c>
    </row>
    <row r="572" spans="1:16" x14ac:dyDescent="0.2">
      <c r="A572" s="73"/>
      <c r="B572" s="74" t="s">
        <v>89</v>
      </c>
      <c r="C572" s="73">
        <v>621</v>
      </c>
      <c r="D572" s="73">
        <v>111</v>
      </c>
      <c r="E572" s="95"/>
      <c r="F572" s="95" t="s">
        <v>275</v>
      </c>
      <c r="G572" s="289" t="s">
        <v>30</v>
      </c>
      <c r="H572" s="289"/>
      <c r="I572" s="84">
        <v>96</v>
      </c>
      <c r="J572" s="84">
        <v>0</v>
      </c>
      <c r="K572" s="27">
        <v>0</v>
      </c>
      <c r="L572" s="27">
        <v>0</v>
      </c>
      <c r="M572" s="27">
        <v>0</v>
      </c>
      <c r="N572" s="27">
        <v>0</v>
      </c>
      <c r="O572" s="84">
        <v>0</v>
      </c>
      <c r="P572" s="84">
        <v>0</v>
      </c>
    </row>
    <row r="573" spans="1:16" x14ac:dyDescent="0.2">
      <c r="A573" s="73"/>
      <c r="B573" s="74" t="s">
        <v>89</v>
      </c>
      <c r="C573" s="73">
        <v>621</v>
      </c>
      <c r="D573" s="73">
        <v>41</v>
      </c>
      <c r="E573" s="95"/>
      <c r="F573" s="95" t="s">
        <v>274</v>
      </c>
      <c r="G573" s="289" t="s">
        <v>30</v>
      </c>
      <c r="H573" s="289"/>
      <c r="I573" s="84">
        <v>105.93</v>
      </c>
      <c r="J573" s="84">
        <v>0</v>
      </c>
      <c r="K573" s="27">
        <v>0</v>
      </c>
      <c r="L573" s="27">
        <v>0</v>
      </c>
      <c r="M573" s="27">
        <v>0</v>
      </c>
      <c r="N573" s="27">
        <v>0</v>
      </c>
      <c r="O573" s="84">
        <v>0</v>
      </c>
      <c r="P573" s="84">
        <v>0</v>
      </c>
    </row>
    <row r="574" spans="1:16" x14ac:dyDescent="0.2">
      <c r="A574" s="73"/>
      <c r="B574" s="74" t="s">
        <v>89</v>
      </c>
      <c r="C574" s="73">
        <v>621</v>
      </c>
      <c r="D574" s="73">
        <v>41</v>
      </c>
      <c r="E574" s="95"/>
      <c r="F574" s="95" t="s">
        <v>275</v>
      </c>
      <c r="G574" s="298" t="s">
        <v>30</v>
      </c>
      <c r="H574" s="299"/>
      <c r="I574" s="84">
        <v>0</v>
      </c>
      <c r="J574" s="84">
        <v>0</v>
      </c>
      <c r="K574" s="27">
        <v>0</v>
      </c>
      <c r="L574" s="27">
        <v>0</v>
      </c>
      <c r="M574" s="27">
        <v>0</v>
      </c>
      <c r="N574" s="27">
        <v>0</v>
      </c>
      <c r="O574" s="84">
        <v>0</v>
      </c>
      <c r="P574" s="84">
        <v>0</v>
      </c>
    </row>
    <row r="575" spans="1:16" x14ac:dyDescent="0.2">
      <c r="A575" s="73"/>
      <c r="B575" s="74" t="s">
        <v>89</v>
      </c>
      <c r="C575" s="73">
        <v>623</v>
      </c>
      <c r="D575" s="73">
        <v>111</v>
      </c>
      <c r="E575" s="95"/>
      <c r="F575" s="95" t="s">
        <v>274</v>
      </c>
      <c r="G575" s="298" t="s">
        <v>201</v>
      </c>
      <c r="H575" s="299"/>
      <c r="I575" s="84">
        <v>456</v>
      </c>
      <c r="J575" s="84">
        <v>0</v>
      </c>
      <c r="K575" s="27">
        <v>0</v>
      </c>
      <c r="L575" s="27">
        <v>0</v>
      </c>
      <c r="M575" s="27">
        <v>0</v>
      </c>
      <c r="N575" s="27">
        <v>0</v>
      </c>
      <c r="O575" s="84">
        <v>0</v>
      </c>
      <c r="P575" s="84">
        <v>0</v>
      </c>
    </row>
    <row r="576" spans="1:16" x14ac:dyDescent="0.2">
      <c r="A576" s="73"/>
      <c r="B576" s="74" t="s">
        <v>89</v>
      </c>
      <c r="C576" s="73">
        <v>623</v>
      </c>
      <c r="D576" s="73">
        <v>41</v>
      </c>
      <c r="E576" s="95"/>
      <c r="F576" s="95" t="s">
        <v>274</v>
      </c>
      <c r="G576" s="298" t="s">
        <v>201</v>
      </c>
      <c r="H576" s="299"/>
      <c r="I576" s="84">
        <v>0</v>
      </c>
      <c r="J576" s="84">
        <v>0</v>
      </c>
      <c r="K576" s="27">
        <v>0</v>
      </c>
      <c r="L576" s="27">
        <v>0</v>
      </c>
      <c r="M576" s="27">
        <v>0</v>
      </c>
      <c r="N576" s="27">
        <v>0</v>
      </c>
      <c r="O576" s="84">
        <v>0</v>
      </c>
      <c r="P576" s="84">
        <v>0</v>
      </c>
    </row>
    <row r="577" spans="1:16" x14ac:dyDescent="0.2">
      <c r="A577" s="73"/>
      <c r="B577" s="74" t="s">
        <v>89</v>
      </c>
      <c r="C577" s="73">
        <v>625001</v>
      </c>
      <c r="D577" s="73">
        <v>111</v>
      </c>
      <c r="E577" s="95"/>
      <c r="F577" s="95" t="s">
        <v>274</v>
      </c>
      <c r="G577" s="298" t="s">
        <v>31</v>
      </c>
      <c r="H577" s="299"/>
      <c r="I577" s="84">
        <v>268.32</v>
      </c>
      <c r="J577" s="84">
        <v>0</v>
      </c>
      <c r="K577" s="27">
        <v>0</v>
      </c>
      <c r="L577" s="27">
        <v>0</v>
      </c>
      <c r="M577" s="27">
        <v>0</v>
      </c>
      <c r="N577" s="27">
        <v>0</v>
      </c>
      <c r="O577" s="84">
        <v>0</v>
      </c>
      <c r="P577" s="84">
        <v>0</v>
      </c>
    </row>
    <row r="578" spans="1:16" x14ac:dyDescent="0.2">
      <c r="A578" s="73"/>
      <c r="B578" s="74" t="s">
        <v>89</v>
      </c>
      <c r="C578" s="73">
        <v>625001</v>
      </c>
      <c r="D578" s="73">
        <v>111</v>
      </c>
      <c r="E578" s="95"/>
      <c r="F578" s="95" t="s">
        <v>275</v>
      </c>
      <c r="G578" s="289" t="s">
        <v>31</v>
      </c>
      <c r="H578" s="289"/>
      <c r="I578" s="84">
        <v>13.44</v>
      </c>
      <c r="J578" s="84">
        <v>0</v>
      </c>
      <c r="K578" s="27">
        <v>0</v>
      </c>
      <c r="L578" s="27">
        <v>0</v>
      </c>
      <c r="M578" s="27">
        <v>0</v>
      </c>
      <c r="N578" s="27">
        <v>0</v>
      </c>
      <c r="O578" s="84">
        <v>0</v>
      </c>
      <c r="P578" s="84">
        <v>0</v>
      </c>
    </row>
    <row r="579" spans="1:16" x14ac:dyDescent="0.2">
      <c r="A579" s="73"/>
      <c r="B579" s="74" t="s">
        <v>89</v>
      </c>
      <c r="C579" s="73">
        <v>625001</v>
      </c>
      <c r="D579" s="73">
        <v>41</v>
      </c>
      <c r="E579" s="95"/>
      <c r="F579" s="95" t="s">
        <v>274</v>
      </c>
      <c r="G579" s="289" t="s">
        <v>31</v>
      </c>
      <c r="H579" s="289"/>
      <c r="I579" s="84">
        <v>14.83</v>
      </c>
      <c r="J579" s="84">
        <v>0</v>
      </c>
      <c r="K579" s="27">
        <v>0</v>
      </c>
      <c r="L579" s="27">
        <v>0</v>
      </c>
      <c r="M579" s="27">
        <v>0</v>
      </c>
      <c r="N579" s="27">
        <v>0</v>
      </c>
      <c r="O579" s="84">
        <v>0</v>
      </c>
      <c r="P579" s="84">
        <v>0</v>
      </c>
    </row>
    <row r="580" spans="1:16" x14ac:dyDescent="0.2">
      <c r="A580" s="73"/>
      <c r="B580" s="74" t="s">
        <v>89</v>
      </c>
      <c r="C580" s="73">
        <v>625001</v>
      </c>
      <c r="D580" s="73">
        <v>41</v>
      </c>
      <c r="E580" s="95"/>
      <c r="F580" s="95" t="s">
        <v>275</v>
      </c>
      <c r="G580" s="289" t="s">
        <v>31</v>
      </c>
      <c r="H580" s="289"/>
      <c r="I580" s="84">
        <v>0</v>
      </c>
      <c r="J580" s="84">
        <v>0</v>
      </c>
      <c r="K580" s="27">
        <v>0</v>
      </c>
      <c r="L580" s="27">
        <v>0</v>
      </c>
      <c r="M580" s="27">
        <v>0</v>
      </c>
      <c r="N580" s="27">
        <v>0</v>
      </c>
      <c r="O580" s="84">
        <v>0</v>
      </c>
      <c r="P580" s="84">
        <v>0</v>
      </c>
    </row>
    <row r="581" spans="1:16" x14ac:dyDescent="0.2">
      <c r="A581" s="73"/>
      <c r="B581" s="74" t="s">
        <v>89</v>
      </c>
      <c r="C581" s="73">
        <v>625002</v>
      </c>
      <c r="D581" s="73">
        <v>111</v>
      </c>
      <c r="E581" s="95"/>
      <c r="F581" s="95" t="s">
        <v>274</v>
      </c>
      <c r="G581" s="289" t="s">
        <v>32</v>
      </c>
      <c r="H581" s="289"/>
      <c r="I581" s="84">
        <v>2683.26</v>
      </c>
      <c r="J581" s="84">
        <v>0</v>
      </c>
      <c r="K581" s="27">
        <v>0</v>
      </c>
      <c r="L581" s="27">
        <v>0</v>
      </c>
      <c r="M581" s="27">
        <v>0</v>
      </c>
      <c r="N581" s="27">
        <v>0</v>
      </c>
      <c r="O581" s="84">
        <v>0</v>
      </c>
      <c r="P581" s="84">
        <v>0</v>
      </c>
    </row>
    <row r="582" spans="1:16" x14ac:dyDescent="0.2">
      <c r="A582" s="73"/>
      <c r="B582" s="74" t="s">
        <v>89</v>
      </c>
      <c r="C582" s="73">
        <v>625002</v>
      </c>
      <c r="D582" s="73">
        <v>111</v>
      </c>
      <c r="E582" s="95"/>
      <c r="F582" s="95" t="s">
        <v>275</v>
      </c>
      <c r="G582" s="289" t="s">
        <v>32</v>
      </c>
      <c r="H582" s="289"/>
      <c r="I582" s="84">
        <v>134.4</v>
      </c>
      <c r="J582" s="84">
        <v>0</v>
      </c>
      <c r="K582" s="27">
        <v>0</v>
      </c>
      <c r="L582" s="27">
        <v>0</v>
      </c>
      <c r="M582" s="27">
        <v>0</v>
      </c>
      <c r="N582" s="27">
        <v>0</v>
      </c>
      <c r="O582" s="84">
        <v>0</v>
      </c>
      <c r="P582" s="84">
        <v>0</v>
      </c>
    </row>
    <row r="583" spans="1:16" x14ac:dyDescent="0.2">
      <c r="A583" s="73"/>
      <c r="B583" s="74" t="s">
        <v>89</v>
      </c>
      <c r="C583" s="73">
        <v>625002</v>
      </c>
      <c r="D583" s="73">
        <v>41</v>
      </c>
      <c r="E583" s="95"/>
      <c r="F583" s="95" t="s">
        <v>274</v>
      </c>
      <c r="G583" s="289" t="s">
        <v>32</v>
      </c>
      <c r="H583" s="289"/>
      <c r="I583" s="84">
        <v>148.30000000000001</v>
      </c>
      <c r="J583" s="84">
        <v>0</v>
      </c>
      <c r="K583" s="27">
        <v>0</v>
      </c>
      <c r="L583" s="27">
        <v>0</v>
      </c>
      <c r="M583" s="27">
        <v>0</v>
      </c>
      <c r="N583" s="27">
        <v>0</v>
      </c>
      <c r="O583" s="84">
        <v>0</v>
      </c>
      <c r="P583" s="84">
        <v>0</v>
      </c>
    </row>
    <row r="584" spans="1:16" x14ac:dyDescent="0.2">
      <c r="A584" s="73"/>
      <c r="B584" s="74" t="s">
        <v>89</v>
      </c>
      <c r="C584" s="73">
        <v>625002</v>
      </c>
      <c r="D584" s="73">
        <v>41</v>
      </c>
      <c r="E584" s="95"/>
      <c r="F584" s="95" t="s">
        <v>275</v>
      </c>
      <c r="G584" s="289" t="s">
        <v>32</v>
      </c>
      <c r="H584" s="289"/>
      <c r="I584" s="84">
        <v>0</v>
      </c>
      <c r="J584" s="84">
        <v>0</v>
      </c>
      <c r="K584" s="27">
        <v>0</v>
      </c>
      <c r="L584" s="27">
        <v>0</v>
      </c>
      <c r="M584" s="27">
        <v>0</v>
      </c>
      <c r="N584" s="27">
        <v>0</v>
      </c>
      <c r="O584" s="84">
        <v>0</v>
      </c>
      <c r="P584" s="84">
        <v>0</v>
      </c>
    </row>
    <row r="585" spans="1:16" x14ac:dyDescent="0.2">
      <c r="A585" s="73"/>
      <c r="B585" s="74" t="s">
        <v>89</v>
      </c>
      <c r="C585" s="73">
        <v>625003</v>
      </c>
      <c r="D585" s="73">
        <v>111</v>
      </c>
      <c r="E585" s="95"/>
      <c r="F585" s="95" t="s">
        <v>274</v>
      </c>
      <c r="G585" s="289" t="s">
        <v>33</v>
      </c>
      <c r="H585" s="289"/>
      <c r="I585" s="84">
        <v>153.33000000000001</v>
      </c>
      <c r="J585" s="84">
        <v>0</v>
      </c>
      <c r="K585" s="27">
        <v>0</v>
      </c>
      <c r="L585" s="27">
        <v>0</v>
      </c>
      <c r="M585" s="27">
        <v>0</v>
      </c>
      <c r="N585" s="27">
        <v>0</v>
      </c>
      <c r="O585" s="84">
        <v>0</v>
      </c>
      <c r="P585" s="84">
        <v>0</v>
      </c>
    </row>
    <row r="586" spans="1:16" x14ac:dyDescent="0.2">
      <c r="A586" s="73"/>
      <c r="B586" s="74" t="s">
        <v>89</v>
      </c>
      <c r="C586" s="73">
        <v>625003</v>
      </c>
      <c r="D586" s="73">
        <v>111</v>
      </c>
      <c r="E586" s="95"/>
      <c r="F586" s="95" t="s">
        <v>275</v>
      </c>
      <c r="G586" s="289" t="s">
        <v>33</v>
      </c>
      <c r="H586" s="289"/>
      <c r="I586" s="84">
        <v>7.68</v>
      </c>
      <c r="J586" s="84">
        <v>0</v>
      </c>
      <c r="K586" s="27">
        <v>0</v>
      </c>
      <c r="L586" s="27">
        <v>0</v>
      </c>
      <c r="M586" s="27">
        <v>0</v>
      </c>
      <c r="N586" s="27">
        <v>0</v>
      </c>
      <c r="O586" s="84">
        <v>0</v>
      </c>
      <c r="P586" s="84">
        <v>0</v>
      </c>
    </row>
    <row r="587" spans="1:16" x14ac:dyDescent="0.2">
      <c r="A587" s="73"/>
      <c r="B587" s="74" t="s">
        <v>89</v>
      </c>
      <c r="C587" s="73">
        <v>625003</v>
      </c>
      <c r="D587" s="73">
        <v>41</v>
      </c>
      <c r="E587" s="95"/>
      <c r="F587" s="95" t="s">
        <v>274</v>
      </c>
      <c r="G587" s="289" t="s">
        <v>33</v>
      </c>
      <c r="H587" s="289"/>
      <c r="I587" s="84">
        <v>8.4700000000000006</v>
      </c>
      <c r="J587" s="84">
        <v>0</v>
      </c>
      <c r="K587" s="27">
        <v>0</v>
      </c>
      <c r="L587" s="27">
        <v>0</v>
      </c>
      <c r="M587" s="27">
        <v>0</v>
      </c>
      <c r="N587" s="27">
        <v>0</v>
      </c>
      <c r="O587" s="84">
        <v>0</v>
      </c>
      <c r="P587" s="84">
        <v>0</v>
      </c>
    </row>
    <row r="588" spans="1:16" x14ac:dyDescent="0.2">
      <c r="A588" s="73"/>
      <c r="B588" s="74" t="s">
        <v>89</v>
      </c>
      <c r="C588" s="73">
        <v>625003</v>
      </c>
      <c r="D588" s="73">
        <v>41</v>
      </c>
      <c r="E588" s="95"/>
      <c r="F588" s="95" t="s">
        <v>275</v>
      </c>
      <c r="G588" s="289" t="s">
        <v>33</v>
      </c>
      <c r="H588" s="289"/>
      <c r="I588" s="84">
        <v>0</v>
      </c>
      <c r="J588" s="84">
        <v>0</v>
      </c>
      <c r="K588" s="27">
        <v>0</v>
      </c>
      <c r="L588" s="27">
        <v>0</v>
      </c>
      <c r="M588" s="27">
        <v>0</v>
      </c>
      <c r="N588" s="27">
        <v>0</v>
      </c>
      <c r="O588" s="84">
        <v>0</v>
      </c>
      <c r="P588" s="84">
        <v>0</v>
      </c>
    </row>
    <row r="589" spans="1:16" x14ac:dyDescent="0.2">
      <c r="A589" s="73"/>
      <c r="B589" s="74" t="s">
        <v>89</v>
      </c>
      <c r="C589" s="73">
        <v>625004</v>
      </c>
      <c r="D589" s="73">
        <v>111</v>
      </c>
      <c r="E589" s="95"/>
      <c r="F589" s="95" t="s">
        <v>274</v>
      </c>
      <c r="G589" s="289" t="s">
        <v>34</v>
      </c>
      <c r="H589" s="289"/>
      <c r="I589" s="84">
        <v>576.76</v>
      </c>
      <c r="J589" s="84">
        <v>0</v>
      </c>
      <c r="K589" s="27">
        <v>0</v>
      </c>
      <c r="L589" s="27">
        <v>0</v>
      </c>
      <c r="M589" s="27">
        <v>0</v>
      </c>
      <c r="N589" s="27">
        <v>0</v>
      </c>
      <c r="O589" s="84">
        <v>0</v>
      </c>
      <c r="P589" s="84">
        <v>0</v>
      </c>
    </row>
    <row r="590" spans="1:16" x14ac:dyDescent="0.2">
      <c r="A590" s="73"/>
      <c r="B590" s="74" t="s">
        <v>89</v>
      </c>
      <c r="C590" s="73">
        <v>625004</v>
      </c>
      <c r="D590" s="73">
        <v>111</v>
      </c>
      <c r="E590" s="95"/>
      <c r="F590" s="95" t="s">
        <v>275</v>
      </c>
      <c r="G590" s="289" t="s">
        <v>34</v>
      </c>
      <c r="H590" s="289"/>
      <c r="I590" s="84">
        <v>28.8</v>
      </c>
      <c r="J590" s="84">
        <v>0</v>
      </c>
      <c r="K590" s="27">
        <v>0</v>
      </c>
      <c r="L590" s="27">
        <v>0</v>
      </c>
      <c r="M590" s="27">
        <v>0</v>
      </c>
      <c r="N590" s="27">
        <v>0</v>
      </c>
      <c r="O590" s="84">
        <v>0</v>
      </c>
      <c r="P590" s="84">
        <v>0</v>
      </c>
    </row>
    <row r="591" spans="1:16" x14ac:dyDescent="0.2">
      <c r="A591" s="73"/>
      <c r="B591" s="74" t="s">
        <v>89</v>
      </c>
      <c r="C591" s="73">
        <v>625004</v>
      </c>
      <c r="D591" s="73">
        <v>41</v>
      </c>
      <c r="E591" s="95"/>
      <c r="F591" s="95" t="s">
        <v>274</v>
      </c>
      <c r="G591" s="289" t="s">
        <v>34</v>
      </c>
      <c r="H591" s="289"/>
      <c r="I591" s="84">
        <v>30</v>
      </c>
      <c r="J591" s="84">
        <v>0</v>
      </c>
      <c r="K591" s="27">
        <v>0</v>
      </c>
      <c r="L591" s="27">
        <v>0</v>
      </c>
      <c r="M591" s="27">
        <v>0</v>
      </c>
      <c r="N591" s="27">
        <v>0</v>
      </c>
      <c r="O591" s="84">
        <v>0</v>
      </c>
      <c r="P591" s="84">
        <v>0</v>
      </c>
    </row>
    <row r="592" spans="1:16" x14ac:dyDescent="0.2">
      <c r="A592" s="73"/>
      <c r="B592" s="74" t="s">
        <v>89</v>
      </c>
      <c r="C592" s="73">
        <v>625004</v>
      </c>
      <c r="D592" s="73">
        <v>41</v>
      </c>
      <c r="E592" s="95"/>
      <c r="F592" s="95" t="s">
        <v>275</v>
      </c>
      <c r="G592" s="289" t="s">
        <v>34</v>
      </c>
      <c r="H592" s="289"/>
      <c r="I592" s="84">
        <v>0</v>
      </c>
      <c r="J592" s="84">
        <v>0</v>
      </c>
      <c r="K592" s="27">
        <v>0</v>
      </c>
      <c r="L592" s="27">
        <v>0</v>
      </c>
      <c r="M592" s="27">
        <v>0</v>
      </c>
      <c r="N592" s="27">
        <v>0</v>
      </c>
      <c r="O592" s="84">
        <v>0</v>
      </c>
      <c r="P592" s="84">
        <v>0</v>
      </c>
    </row>
    <row r="593" spans="1:16" x14ac:dyDescent="0.2">
      <c r="A593" s="73"/>
      <c r="B593" s="74" t="s">
        <v>89</v>
      </c>
      <c r="C593" s="73">
        <v>625005</v>
      </c>
      <c r="D593" s="73">
        <v>111</v>
      </c>
      <c r="E593" s="95"/>
      <c r="F593" s="95" t="s">
        <v>274</v>
      </c>
      <c r="G593" s="289" t="s">
        <v>276</v>
      </c>
      <c r="H593" s="289"/>
      <c r="I593" s="84">
        <v>191.65</v>
      </c>
      <c r="J593" s="84">
        <v>0</v>
      </c>
      <c r="K593" s="27">
        <v>0</v>
      </c>
      <c r="L593" s="27">
        <v>0</v>
      </c>
      <c r="M593" s="27">
        <v>0</v>
      </c>
      <c r="N593" s="27">
        <v>0</v>
      </c>
      <c r="O593" s="84">
        <v>0</v>
      </c>
      <c r="P593" s="84">
        <v>0</v>
      </c>
    </row>
    <row r="594" spans="1:16" x14ac:dyDescent="0.2">
      <c r="A594" s="73"/>
      <c r="B594" s="74" t="s">
        <v>89</v>
      </c>
      <c r="C594" s="73">
        <v>625005</v>
      </c>
      <c r="D594" s="73">
        <v>111</v>
      </c>
      <c r="E594" s="95"/>
      <c r="F594" s="95" t="s">
        <v>275</v>
      </c>
      <c r="G594" s="289" t="s">
        <v>276</v>
      </c>
      <c r="H594" s="289"/>
      <c r="I594" s="84">
        <v>9.6</v>
      </c>
      <c r="J594" s="84">
        <v>0</v>
      </c>
      <c r="K594" s="27">
        <v>0</v>
      </c>
      <c r="L594" s="27">
        <v>0</v>
      </c>
      <c r="M594" s="27">
        <v>0</v>
      </c>
      <c r="N594" s="27">
        <v>0</v>
      </c>
      <c r="O594" s="84">
        <v>0</v>
      </c>
      <c r="P594" s="84">
        <v>0</v>
      </c>
    </row>
    <row r="595" spans="1:16" x14ac:dyDescent="0.2">
      <c r="A595" s="73"/>
      <c r="B595" s="74" t="s">
        <v>89</v>
      </c>
      <c r="C595" s="73">
        <v>625005</v>
      </c>
      <c r="D595" s="73">
        <v>41</v>
      </c>
      <c r="E595" s="95"/>
      <c r="F595" s="95" t="s">
        <v>274</v>
      </c>
      <c r="G595" s="289" t="s">
        <v>276</v>
      </c>
      <c r="H595" s="289"/>
      <c r="I595" s="84">
        <v>10.6</v>
      </c>
      <c r="J595" s="84">
        <v>0</v>
      </c>
      <c r="K595" s="27">
        <v>0</v>
      </c>
      <c r="L595" s="27">
        <v>0</v>
      </c>
      <c r="M595" s="27">
        <v>0</v>
      </c>
      <c r="N595" s="27">
        <v>0</v>
      </c>
      <c r="O595" s="84">
        <v>0</v>
      </c>
      <c r="P595" s="84">
        <v>0</v>
      </c>
    </row>
    <row r="596" spans="1:16" x14ac:dyDescent="0.2">
      <c r="A596" s="73"/>
      <c r="B596" s="74" t="s">
        <v>89</v>
      </c>
      <c r="C596" s="73">
        <v>625005</v>
      </c>
      <c r="D596" s="73">
        <v>41</v>
      </c>
      <c r="E596" s="95"/>
      <c r="F596" s="95" t="s">
        <v>275</v>
      </c>
      <c r="G596" s="289" t="s">
        <v>276</v>
      </c>
      <c r="H596" s="289"/>
      <c r="I596" s="84">
        <v>0</v>
      </c>
      <c r="J596" s="84">
        <v>0</v>
      </c>
      <c r="K596" s="27">
        <v>0</v>
      </c>
      <c r="L596" s="27">
        <v>0</v>
      </c>
      <c r="M596" s="27">
        <v>0</v>
      </c>
      <c r="N596" s="27">
        <v>0</v>
      </c>
      <c r="O596" s="84">
        <v>0</v>
      </c>
      <c r="P596" s="84">
        <v>0</v>
      </c>
    </row>
    <row r="597" spans="1:16" x14ac:dyDescent="0.2">
      <c r="A597" s="59"/>
      <c r="B597" s="60" t="s">
        <v>89</v>
      </c>
      <c r="C597" s="59">
        <v>625007</v>
      </c>
      <c r="D597" s="59">
        <v>111</v>
      </c>
      <c r="E597" s="93"/>
      <c r="F597" s="95" t="s">
        <v>274</v>
      </c>
      <c r="G597" s="289" t="s">
        <v>104</v>
      </c>
      <c r="H597" s="289"/>
      <c r="I597" s="84">
        <v>910.7</v>
      </c>
      <c r="J597" s="84">
        <v>0</v>
      </c>
      <c r="K597" s="27">
        <v>0</v>
      </c>
      <c r="L597" s="27">
        <v>0</v>
      </c>
      <c r="M597" s="27">
        <v>0</v>
      </c>
      <c r="N597" s="27">
        <v>0</v>
      </c>
      <c r="O597" s="84">
        <v>0</v>
      </c>
      <c r="P597" s="84">
        <v>0</v>
      </c>
    </row>
    <row r="598" spans="1:16" x14ac:dyDescent="0.2">
      <c r="A598" s="59"/>
      <c r="B598" s="74" t="s">
        <v>89</v>
      </c>
      <c r="C598" s="73">
        <v>625007</v>
      </c>
      <c r="D598" s="73">
        <v>111</v>
      </c>
      <c r="E598" s="95"/>
      <c r="F598" s="95" t="s">
        <v>275</v>
      </c>
      <c r="G598" s="289" t="s">
        <v>104</v>
      </c>
      <c r="H598" s="289"/>
      <c r="I598" s="84">
        <v>45.6</v>
      </c>
      <c r="J598" s="84">
        <v>0</v>
      </c>
      <c r="K598" s="27">
        <v>0</v>
      </c>
      <c r="L598" s="27">
        <v>0</v>
      </c>
      <c r="M598" s="27">
        <v>0</v>
      </c>
      <c r="N598" s="27">
        <v>0</v>
      </c>
      <c r="O598" s="84">
        <v>0</v>
      </c>
      <c r="P598" s="84">
        <v>0</v>
      </c>
    </row>
    <row r="599" spans="1:16" x14ac:dyDescent="0.2">
      <c r="A599" s="59"/>
      <c r="B599" s="74" t="s">
        <v>89</v>
      </c>
      <c r="C599" s="73">
        <v>625007</v>
      </c>
      <c r="D599" s="73">
        <v>41</v>
      </c>
      <c r="E599" s="95"/>
      <c r="F599" s="95" t="s">
        <v>274</v>
      </c>
      <c r="G599" s="289" t="s">
        <v>104</v>
      </c>
      <c r="H599" s="289"/>
      <c r="I599" s="84">
        <v>50</v>
      </c>
      <c r="J599" s="84">
        <v>0</v>
      </c>
      <c r="K599" s="27">
        <v>0</v>
      </c>
      <c r="L599" s="27">
        <v>0</v>
      </c>
      <c r="M599" s="27">
        <v>0</v>
      </c>
      <c r="N599" s="27">
        <v>0</v>
      </c>
      <c r="O599" s="84">
        <v>0</v>
      </c>
      <c r="P599" s="84">
        <v>0</v>
      </c>
    </row>
    <row r="600" spans="1:16" x14ac:dyDescent="0.2">
      <c r="A600" s="59"/>
      <c r="B600" s="60" t="s">
        <v>89</v>
      </c>
      <c r="C600" s="59">
        <v>625007</v>
      </c>
      <c r="D600" s="59">
        <v>41</v>
      </c>
      <c r="E600" s="93"/>
      <c r="F600" s="95" t="s">
        <v>275</v>
      </c>
      <c r="G600" s="289" t="s">
        <v>104</v>
      </c>
      <c r="H600" s="289"/>
      <c r="I600" s="84">
        <v>0</v>
      </c>
      <c r="J600" s="84">
        <v>0</v>
      </c>
      <c r="K600" s="27">
        <v>0</v>
      </c>
      <c r="L600" s="27">
        <v>0</v>
      </c>
      <c r="M600" s="27">
        <v>0</v>
      </c>
      <c r="N600" s="27">
        <v>0</v>
      </c>
      <c r="O600" s="84">
        <v>0</v>
      </c>
      <c r="P600" s="84">
        <v>0</v>
      </c>
    </row>
    <row r="601" spans="1:16" x14ac:dyDescent="0.2">
      <c r="A601" s="59"/>
      <c r="B601" s="60" t="s">
        <v>89</v>
      </c>
      <c r="C601" s="59">
        <v>621</v>
      </c>
      <c r="D601" s="59" t="s">
        <v>105</v>
      </c>
      <c r="E601" s="93"/>
      <c r="F601" s="95" t="s">
        <v>311</v>
      </c>
      <c r="G601" s="289" t="s">
        <v>30</v>
      </c>
      <c r="H601" s="289"/>
      <c r="I601" s="84">
        <v>0</v>
      </c>
      <c r="J601" s="84">
        <v>127.3</v>
      </c>
      <c r="K601" s="27">
        <v>0</v>
      </c>
      <c r="L601" s="27">
        <v>0</v>
      </c>
      <c r="M601" s="27">
        <v>0</v>
      </c>
      <c r="N601" s="27">
        <v>0</v>
      </c>
      <c r="O601" s="84">
        <v>0</v>
      </c>
      <c r="P601" s="84">
        <v>0</v>
      </c>
    </row>
    <row r="602" spans="1:16" x14ac:dyDescent="0.2">
      <c r="A602" s="59"/>
      <c r="B602" s="60" t="s">
        <v>89</v>
      </c>
      <c r="C602" s="59">
        <v>621</v>
      </c>
      <c r="D602" s="59" t="s">
        <v>309</v>
      </c>
      <c r="E602" s="93"/>
      <c r="F602" s="95" t="s">
        <v>311</v>
      </c>
      <c r="G602" s="289" t="s">
        <v>30</v>
      </c>
      <c r="H602" s="289"/>
      <c r="I602" s="84">
        <v>0</v>
      </c>
      <c r="J602" s="84">
        <v>22.46</v>
      </c>
      <c r="K602" s="27">
        <v>0</v>
      </c>
      <c r="L602" s="27">
        <v>0</v>
      </c>
      <c r="M602" s="27">
        <v>0</v>
      </c>
      <c r="N602" s="27">
        <v>0</v>
      </c>
      <c r="O602" s="84">
        <v>0</v>
      </c>
      <c r="P602" s="84">
        <v>0</v>
      </c>
    </row>
    <row r="603" spans="1:16" x14ac:dyDescent="0.2">
      <c r="A603" s="59"/>
      <c r="B603" s="60" t="s">
        <v>89</v>
      </c>
      <c r="C603" s="59">
        <v>621</v>
      </c>
      <c r="D603" s="59">
        <v>41</v>
      </c>
      <c r="E603" s="93"/>
      <c r="F603" s="95" t="s">
        <v>311</v>
      </c>
      <c r="G603" s="289" t="s">
        <v>30</v>
      </c>
      <c r="H603" s="289"/>
      <c r="I603" s="84">
        <v>0</v>
      </c>
      <c r="J603" s="84">
        <v>37.44</v>
      </c>
      <c r="K603" s="27">
        <v>0</v>
      </c>
      <c r="L603" s="27">
        <v>0</v>
      </c>
      <c r="M603" s="27">
        <v>0</v>
      </c>
      <c r="N603" s="27">
        <v>0</v>
      </c>
      <c r="O603" s="84">
        <v>0</v>
      </c>
      <c r="P603" s="84">
        <v>0</v>
      </c>
    </row>
    <row r="604" spans="1:16" x14ac:dyDescent="0.2">
      <c r="A604" s="59"/>
      <c r="B604" s="60" t="s">
        <v>89</v>
      </c>
      <c r="C604" s="59">
        <v>621</v>
      </c>
      <c r="D604" s="59" t="s">
        <v>105</v>
      </c>
      <c r="E604" s="93"/>
      <c r="F604" s="95" t="s">
        <v>312</v>
      </c>
      <c r="G604" s="289" t="s">
        <v>30</v>
      </c>
      <c r="H604" s="289"/>
      <c r="I604" s="84">
        <v>0</v>
      </c>
      <c r="J604" s="84">
        <v>130.56</v>
      </c>
      <c r="K604" s="27">
        <v>392</v>
      </c>
      <c r="L604" s="27">
        <v>392</v>
      </c>
      <c r="M604" s="27">
        <v>576</v>
      </c>
      <c r="N604" s="27">
        <v>0</v>
      </c>
      <c r="O604" s="84">
        <v>0</v>
      </c>
      <c r="P604" s="84">
        <v>0</v>
      </c>
    </row>
    <row r="605" spans="1:16" x14ac:dyDescent="0.2">
      <c r="A605" s="59"/>
      <c r="B605" s="60" t="s">
        <v>89</v>
      </c>
      <c r="C605" s="59">
        <v>621</v>
      </c>
      <c r="D605" s="59" t="s">
        <v>309</v>
      </c>
      <c r="E605" s="93"/>
      <c r="F605" s="95" t="s">
        <v>312</v>
      </c>
      <c r="G605" s="289" t="s">
        <v>30</v>
      </c>
      <c r="H605" s="289"/>
      <c r="I605" s="84">
        <v>0</v>
      </c>
      <c r="J605" s="84">
        <v>23.04</v>
      </c>
      <c r="K605" s="27">
        <v>69</v>
      </c>
      <c r="L605" s="27">
        <v>69</v>
      </c>
      <c r="M605" s="27">
        <v>0</v>
      </c>
      <c r="N605" s="27">
        <v>0</v>
      </c>
      <c r="O605" s="84">
        <v>0</v>
      </c>
      <c r="P605" s="84">
        <v>0</v>
      </c>
    </row>
    <row r="606" spans="1:16" x14ac:dyDescent="0.2">
      <c r="A606" s="59"/>
      <c r="B606" s="60" t="s">
        <v>89</v>
      </c>
      <c r="C606" s="59">
        <v>621</v>
      </c>
      <c r="D606" s="59">
        <v>41</v>
      </c>
      <c r="E606" s="93"/>
      <c r="F606" s="95" t="s">
        <v>312</v>
      </c>
      <c r="G606" s="289" t="s">
        <v>30</v>
      </c>
      <c r="H606" s="289"/>
      <c r="I606" s="84">
        <v>0</v>
      </c>
      <c r="J606" s="84">
        <v>38.4</v>
      </c>
      <c r="K606" s="27">
        <v>115</v>
      </c>
      <c r="L606" s="27">
        <v>115</v>
      </c>
      <c r="M606" s="27">
        <v>0</v>
      </c>
      <c r="N606" s="27">
        <v>0</v>
      </c>
      <c r="O606" s="84">
        <v>0</v>
      </c>
      <c r="P606" s="84">
        <v>0</v>
      </c>
    </row>
    <row r="607" spans="1:16" x14ac:dyDescent="0.2">
      <c r="A607" s="59"/>
      <c r="B607" s="74" t="s">
        <v>89</v>
      </c>
      <c r="C607" s="73">
        <v>623</v>
      </c>
      <c r="D607" s="73" t="s">
        <v>105</v>
      </c>
      <c r="E607" s="95"/>
      <c r="F607" s="95" t="s">
        <v>311</v>
      </c>
      <c r="G607" s="289" t="s">
        <v>201</v>
      </c>
      <c r="H607" s="289"/>
      <c r="I607" s="84">
        <v>0</v>
      </c>
      <c r="J607" s="84">
        <v>891.07</v>
      </c>
      <c r="K607" s="27">
        <v>0</v>
      </c>
      <c r="L607" s="27">
        <v>0</v>
      </c>
      <c r="M607" s="27">
        <v>0</v>
      </c>
      <c r="N607" s="27">
        <v>0</v>
      </c>
      <c r="O607" s="84">
        <v>0</v>
      </c>
      <c r="P607" s="84">
        <v>0</v>
      </c>
    </row>
    <row r="608" spans="1:16" x14ac:dyDescent="0.2">
      <c r="A608" s="59"/>
      <c r="B608" s="74" t="s">
        <v>89</v>
      </c>
      <c r="C608" s="73">
        <v>623</v>
      </c>
      <c r="D608" s="73" t="s">
        <v>309</v>
      </c>
      <c r="E608" s="95"/>
      <c r="F608" s="95" t="s">
        <v>311</v>
      </c>
      <c r="G608" s="289" t="s">
        <v>201</v>
      </c>
      <c r="H608" s="289"/>
      <c r="I608" s="84">
        <v>0</v>
      </c>
      <c r="J608" s="84">
        <v>157.25</v>
      </c>
      <c r="K608" s="27">
        <v>0</v>
      </c>
      <c r="L608" s="27">
        <v>0</v>
      </c>
      <c r="M608" s="27">
        <v>0</v>
      </c>
      <c r="N608" s="27">
        <v>0</v>
      </c>
      <c r="O608" s="84">
        <v>0</v>
      </c>
      <c r="P608" s="84">
        <v>0</v>
      </c>
    </row>
    <row r="609" spans="1:16" x14ac:dyDescent="0.2">
      <c r="A609" s="59"/>
      <c r="B609" s="74" t="s">
        <v>89</v>
      </c>
      <c r="C609" s="73">
        <v>623</v>
      </c>
      <c r="D609" s="73">
        <v>41</v>
      </c>
      <c r="E609" s="95"/>
      <c r="F609" s="95" t="s">
        <v>311</v>
      </c>
      <c r="G609" s="289" t="s">
        <v>201</v>
      </c>
      <c r="H609" s="289"/>
      <c r="I609" s="84">
        <v>0</v>
      </c>
      <c r="J609" s="84">
        <v>262.08</v>
      </c>
      <c r="K609" s="27">
        <v>0</v>
      </c>
      <c r="L609" s="27">
        <v>0</v>
      </c>
      <c r="M609" s="27">
        <v>0</v>
      </c>
      <c r="N609" s="27">
        <v>0</v>
      </c>
      <c r="O609" s="84">
        <v>0</v>
      </c>
      <c r="P609" s="84">
        <v>0</v>
      </c>
    </row>
    <row r="610" spans="1:16" x14ac:dyDescent="0.2">
      <c r="A610" s="73"/>
      <c r="B610" s="74" t="s">
        <v>89</v>
      </c>
      <c r="C610" s="73">
        <v>623</v>
      </c>
      <c r="D610" s="73" t="s">
        <v>105</v>
      </c>
      <c r="E610" s="95"/>
      <c r="F610" s="95" t="s">
        <v>313</v>
      </c>
      <c r="G610" s="289" t="s">
        <v>201</v>
      </c>
      <c r="H610" s="289"/>
      <c r="I610" s="84">
        <v>0</v>
      </c>
      <c r="J610" s="84">
        <v>736.95</v>
      </c>
      <c r="K610" s="27">
        <v>0</v>
      </c>
      <c r="L610" s="27">
        <v>0</v>
      </c>
      <c r="M610" s="27">
        <v>0</v>
      </c>
      <c r="N610" s="27">
        <v>0</v>
      </c>
      <c r="O610" s="84">
        <v>0</v>
      </c>
      <c r="P610" s="84">
        <v>0</v>
      </c>
    </row>
    <row r="611" spans="1:16" x14ac:dyDescent="0.2">
      <c r="A611" s="73"/>
      <c r="B611" s="74" t="s">
        <v>89</v>
      </c>
      <c r="C611" s="73">
        <v>623</v>
      </c>
      <c r="D611" s="73" t="s">
        <v>309</v>
      </c>
      <c r="E611" s="95"/>
      <c r="F611" s="95" t="s">
        <v>313</v>
      </c>
      <c r="G611" s="289" t="s">
        <v>201</v>
      </c>
      <c r="H611" s="289"/>
      <c r="I611" s="84">
        <v>0</v>
      </c>
      <c r="J611" s="84">
        <v>130.05000000000001</v>
      </c>
      <c r="K611" s="27">
        <v>0</v>
      </c>
      <c r="L611" s="27">
        <v>0</v>
      </c>
      <c r="M611" s="27">
        <v>0</v>
      </c>
      <c r="N611" s="27">
        <v>0</v>
      </c>
      <c r="O611" s="84">
        <v>0</v>
      </c>
      <c r="P611" s="84">
        <v>0</v>
      </c>
    </row>
    <row r="612" spans="1:16" x14ac:dyDescent="0.2">
      <c r="A612" s="73"/>
      <c r="B612" s="74" t="s">
        <v>89</v>
      </c>
      <c r="C612" s="73">
        <v>623</v>
      </c>
      <c r="D612" s="73">
        <v>41</v>
      </c>
      <c r="E612" s="95"/>
      <c r="F612" s="95" t="s">
        <v>313</v>
      </c>
      <c r="G612" s="289" t="s">
        <v>201</v>
      </c>
      <c r="H612" s="289"/>
      <c r="I612" s="84">
        <v>0</v>
      </c>
      <c r="J612" s="84">
        <v>216.86</v>
      </c>
      <c r="K612" s="27">
        <v>0</v>
      </c>
      <c r="L612" s="27">
        <v>0</v>
      </c>
      <c r="M612" s="27">
        <v>0</v>
      </c>
      <c r="N612" s="27">
        <v>0</v>
      </c>
      <c r="O612" s="84">
        <v>0</v>
      </c>
      <c r="P612" s="84">
        <v>0</v>
      </c>
    </row>
    <row r="613" spans="1:16" x14ac:dyDescent="0.2">
      <c r="A613" s="73"/>
      <c r="B613" s="74" t="s">
        <v>89</v>
      </c>
      <c r="C613" s="73">
        <v>625001</v>
      </c>
      <c r="D613" s="73" t="s">
        <v>105</v>
      </c>
      <c r="E613" s="95"/>
      <c r="F613" s="95" t="s">
        <v>311</v>
      </c>
      <c r="G613" s="289" t="s">
        <v>31</v>
      </c>
      <c r="H613" s="289"/>
      <c r="I613" s="84">
        <v>0</v>
      </c>
      <c r="J613" s="84">
        <v>160.1</v>
      </c>
      <c r="K613" s="27">
        <v>0</v>
      </c>
      <c r="L613" s="27">
        <v>0</v>
      </c>
      <c r="M613" s="27">
        <v>0</v>
      </c>
      <c r="N613" s="27">
        <v>0</v>
      </c>
      <c r="O613" s="84">
        <v>0</v>
      </c>
      <c r="P613" s="84">
        <v>0</v>
      </c>
    </row>
    <row r="614" spans="1:16" x14ac:dyDescent="0.2">
      <c r="A614" s="73"/>
      <c r="B614" s="74" t="s">
        <v>89</v>
      </c>
      <c r="C614" s="73">
        <v>625001</v>
      </c>
      <c r="D614" s="73" t="s">
        <v>309</v>
      </c>
      <c r="E614" s="95"/>
      <c r="F614" s="95" t="s">
        <v>311</v>
      </c>
      <c r="G614" s="289" t="s">
        <v>31</v>
      </c>
      <c r="H614" s="289"/>
      <c r="I614" s="84">
        <v>0</v>
      </c>
      <c r="J614" s="84">
        <v>28.25</v>
      </c>
      <c r="K614" s="27">
        <v>0</v>
      </c>
      <c r="L614" s="27">
        <v>0</v>
      </c>
      <c r="M614" s="27">
        <v>0</v>
      </c>
      <c r="N614" s="27">
        <v>0</v>
      </c>
      <c r="O614" s="84">
        <v>0</v>
      </c>
      <c r="P614" s="84">
        <v>0</v>
      </c>
    </row>
    <row r="615" spans="1:16" x14ac:dyDescent="0.2">
      <c r="A615" s="73"/>
      <c r="B615" s="74" t="s">
        <v>89</v>
      </c>
      <c r="C615" s="73">
        <v>625001</v>
      </c>
      <c r="D615" s="73">
        <v>41</v>
      </c>
      <c r="E615" s="95"/>
      <c r="F615" s="95" t="s">
        <v>311</v>
      </c>
      <c r="G615" s="289" t="s">
        <v>31</v>
      </c>
      <c r="H615" s="289"/>
      <c r="I615" s="84">
        <v>0</v>
      </c>
      <c r="J615" s="84">
        <v>47.09</v>
      </c>
      <c r="K615" s="27">
        <v>0</v>
      </c>
      <c r="L615" s="27">
        <v>0</v>
      </c>
      <c r="M615" s="27">
        <v>0</v>
      </c>
      <c r="N615" s="27">
        <v>0</v>
      </c>
      <c r="O615" s="84">
        <v>0</v>
      </c>
      <c r="P615" s="84">
        <v>0</v>
      </c>
    </row>
    <row r="616" spans="1:16" x14ac:dyDescent="0.2">
      <c r="A616" s="73"/>
      <c r="B616" s="74" t="s">
        <v>89</v>
      </c>
      <c r="C616" s="73">
        <v>625001</v>
      </c>
      <c r="D616" s="73" t="s">
        <v>105</v>
      </c>
      <c r="E616" s="95"/>
      <c r="F616" s="95" t="s">
        <v>312</v>
      </c>
      <c r="G616" s="289" t="s">
        <v>31</v>
      </c>
      <c r="H616" s="289"/>
      <c r="I616" s="84">
        <v>0</v>
      </c>
      <c r="J616" s="84">
        <v>18.27</v>
      </c>
      <c r="K616" s="27">
        <v>55</v>
      </c>
      <c r="L616" s="27">
        <v>55</v>
      </c>
      <c r="M616" s="27">
        <v>26.88</v>
      </c>
      <c r="N616" s="27">
        <v>0</v>
      </c>
      <c r="O616" s="84">
        <v>0</v>
      </c>
      <c r="P616" s="84">
        <v>0</v>
      </c>
    </row>
    <row r="617" spans="1:16" x14ac:dyDescent="0.2">
      <c r="A617" s="73"/>
      <c r="B617" s="74" t="s">
        <v>89</v>
      </c>
      <c r="C617" s="73">
        <v>625001</v>
      </c>
      <c r="D617" s="73" t="s">
        <v>309</v>
      </c>
      <c r="E617" s="95"/>
      <c r="F617" s="95" t="s">
        <v>312</v>
      </c>
      <c r="G617" s="289" t="s">
        <v>31</v>
      </c>
      <c r="H617" s="289"/>
      <c r="I617" s="84">
        <v>0</v>
      </c>
      <c r="J617" s="84">
        <v>3.23</v>
      </c>
      <c r="K617" s="27">
        <v>10</v>
      </c>
      <c r="L617" s="27">
        <v>10</v>
      </c>
      <c r="M617" s="27">
        <v>13.44</v>
      </c>
      <c r="N617" s="27">
        <v>0</v>
      </c>
      <c r="O617" s="84">
        <v>0</v>
      </c>
      <c r="P617" s="84">
        <v>0</v>
      </c>
    </row>
    <row r="618" spans="1:16" x14ac:dyDescent="0.2">
      <c r="A618" s="73"/>
      <c r="B618" s="74" t="s">
        <v>89</v>
      </c>
      <c r="C618" s="73">
        <v>625001</v>
      </c>
      <c r="D618" s="73">
        <v>41</v>
      </c>
      <c r="E618" s="95"/>
      <c r="F618" s="95" t="s">
        <v>312</v>
      </c>
      <c r="G618" s="289" t="s">
        <v>31</v>
      </c>
      <c r="H618" s="289"/>
      <c r="I618" s="84">
        <v>0</v>
      </c>
      <c r="J618" s="84">
        <v>5.38</v>
      </c>
      <c r="K618" s="27">
        <v>16</v>
      </c>
      <c r="L618" s="27">
        <v>16</v>
      </c>
      <c r="M618" s="27">
        <v>26.88</v>
      </c>
      <c r="N618" s="27">
        <v>0</v>
      </c>
      <c r="O618" s="84">
        <v>0</v>
      </c>
      <c r="P618" s="84">
        <v>0</v>
      </c>
    </row>
    <row r="619" spans="1:16" x14ac:dyDescent="0.2">
      <c r="A619" s="73"/>
      <c r="B619" s="74" t="s">
        <v>89</v>
      </c>
      <c r="C619" s="73">
        <v>625001</v>
      </c>
      <c r="D619" s="73" t="s">
        <v>105</v>
      </c>
      <c r="E619" s="95"/>
      <c r="F619" s="95" t="s">
        <v>313</v>
      </c>
      <c r="G619" s="289" t="s">
        <v>31</v>
      </c>
      <c r="H619" s="289"/>
      <c r="I619" s="84">
        <v>0</v>
      </c>
      <c r="J619" s="84">
        <v>103.01</v>
      </c>
      <c r="K619" s="27">
        <v>0</v>
      </c>
      <c r="L619" s="27">
        <v>0</v>
      </c>
      <c r="M619" s="27">
        <v>0</v>
      </c>
      <c r="N619" s="27">
        <v>0</v>
      </c>
      <c r="O619" s="84">
        <v>0</v>
      </c>
      <c r="P619" s="84">
        <v>0</v>
      </c>
    </row>
    <row r="620" spans="1:16" x14ac:dyDescent="0.2">
      <c r="A620" s="73"/>
      <c r="B620" s="74" t="s">
        <v>89</v>
      </c>
      <c r="C620" s="73">
        <v>625001</v>
      </c>
      <c r="D620" s="73" t="s">
        <v>309</v>
      </c>
      <c r="E620" s="95"/>
      <c r="F620" s="95" t="s">
        <v>313</v>
      </c>
      <c r="G620" s="289" t="s">
        <v>31</v>
      </c>
      <c r="H620" s="289"/>
      <c r="I620" s="84">
        <v>0</v>
      </c>
      <c r="J620" s="84">
        <v>18.16</v>
      </c>
      <c r="K620" s="27">
        <v>0</v>
      </c>
      <c r="L620" s="27">
        <v>0</v>
      </c>
      <c r="M620" s="27">
        <v>0</v>
      </c>
      <c r="N620" s="27">
        <v>0</v>
      </c>
      <c r="O620" s="84">
        <v>0</v>
      </c>
      <c r="P620" s="84">
        <v>0</v>
      </c>
    </row>
    <row r="621" spans="1:16" x14ac:dyDescent="0.2">
      <c r="A621" s="73"/>
      <c r="B621" s="74" t="s">
        <v>89</v>
      </c>
      <c r="C621" s="73">
        <v>625001</v>
      </c>
      <c r="D621" s="73">
        <v>41</v>
      </c>
      <c r="E621" s="95"/>
      <c r="F621" s="95" t="s">
        <v>313</v>
      </c>
      <c r="G621" s="289" t="s">
        <v>31</v>
      </c>
      <c r="H621" s="289"/>
      <c r="I621" s="84">
        <v>0</v>
      </c>
      <c r="J621" s="84">
        <v>30.29</v>
      </c>
      <c r="K621" s="27">
        <v>0</v>
      </c>
      <c r="L621" s="27">
        <v>0</v>
      </c>
      <c r="M621" s="27">
        <v>0</v>
      </c>
      <c r="N621" s="27">
        <v>0</v>
      </c>
      <c r="O621" s="84">
        <v>0</v>
      </c>
      <c r="P621" s="84">
        <v>0</v>
      </c>
    </row>
    <row r="622" spans="1:16" x14ac:dyDescent="0.2">
      <c r="A622" s="73"/>
      <c r="B622" s="74" t="s">
        <v>89</v>
      </c>
      <c r="C622" s="73">
        <v>625002</v>
      </c>
      <c r="D622" s="73" t="s">
        <v>105</v>
      </c>
      <c r="E622" s="95"/>
      <c r="F622" s="95" t="s">
        <v>311</v>
      </c>
      <c r="G622" s="289" t="s">
        <v>32</v>
      </c>
      <c r="H622" s="289"/>
      <c r="I622" s="84">
        <v>0</v>
      </c>
      <c r="J622" s="84">
        <v>1603.93</v>
      </c>
      <c r="K622" s="27">
        <v>0</v>
      </c>
      <c r="L622" s="27">
        <v>0</v>
      </c>
      <c r="M622" s="27">
        <v>0</v>
      </c>
      <c r="N622" s="27">
        <v>0</v>
      </c>
      <c r="O622" s="84">
        <v>0</v>
      </c>
      <c r="P622" s="84">
        <v>0</v>
      </c>
    </row>
    <row r="623" spans="1:16" x14ac:dyDescent="0.2">
      <c r="A623" s="73"/>
      <c r="B623" s="74" t="s">
        <v>89</v>
      </c>
      <c r="C623" s="73">
        <v>625002</v>
      </c>
      <c r="D623" s="73" t="s">
        <v>309</v>
      </c>
      <c r="E623" s="95"/>
      <c r="F623" s="95" t="s">
        <v>311</v>
      </c>
      <c r="G623" s="289" t="s">
        <v>32</v>
      </c>
      <c r="H623" s="289"/>
      <c r="I623" s="84">
        <v>0</v>
      </c>
      <c r="J623" s="84">
        <v>283.05</v>
      </c>
      <c r="K623" s="27">
        <v>0</v>
      </c>
      <c r="L623" s="27">
        <v>0</v>
      </c>
      <c r="M623" s="27">
        <v>0</v>
      </c>
      <c r="N623" s="27">
        <v>0</v>
      </c>
      <c r="O623" s="84">
        <v>0</v>
      </c>
      <c r="P623" s="84">
        <v>0</v>
      </c>
    </row>
    <row r="624" spans="1:16" x14ac:dyDescent="0.2">
      <c r="A624" s="73"/>
      <c r="B624" s="74" t="s">
        <v>89</v>
      </c>
      <c r="C624" s="73">
        <v>625002</v>
      </c>
      <c r="D624" s="73">
        <v>41</v>
      </c>
      <c r="E624" s="95"/>
      <c r="F624" s="95" t="s">
        <v>311</v>
      </c>
      <c r="G624" s="289" t="s">
        <v>32</v>
      </c>
      <c r="H624" s="289"/>
      <c r="I624" s="84">
        <v>0</v>
      </c>
      <c r="J624" s="84">
        <v>471.74</v>
      </c>
      <c r="K624" s="27">
        <v>0</v>
      </c>
      <c r="L624" s="27">
        <v>0</v>
      </c>
      <c r="M624" s="27">
        <v>0</v>
      </c>
      <c r="N624" s="27">
        <v>0</v>
      </c>
      <c r="O624" s="84">
        <v>0</v>
      </c>
      <c r="P624" s="84">
        <v>0</v>
      </c>
    </row>
    <row r="625" spans="1:16" x14ac:dyDescent="0.2">
      <c r="A625" s="73"/>
      <c r="B625" s="74" t="s">
        <v>89</v>
      </c>
      <c r="C625" s="73">
        <v>625002</v>
      </c>
      <c r="D625" s="73" t="s">
        <v>105</v>
      </c>
      <c r="E625" s="95"/>
      <c r="F625" s="95" t="s">
        <v>312</v>
      </c>
      <c r="G625" s="289" t="s">
        <v>32</v>
      </c>
      <c r="H625" s="289"/>
      <c r="I625" s="84">
        <v>0</v>
      </c>
      <c r="J625" s="84">
        <v>182.78</v>
      </c>
      <c r="K625" s="27">
        <v>548</v>
      </c>
      <c r="L625" s="27">
        <v>548</v>
      </c>
      <c r="M625" s="27">
        <v>672</v>
      </c>
      <c r="N625" s="27">
        <v>0</v>
      </c>
      <c r="O625" s="84">
        <v>0</v>
      </c>
      <c r="P625" s="84">
        <v>0</v>
      </c>
    </row>
    <row r="626" spans="1:16" x14ac:dyDescent="0.2">
      <c r="A626" s="73"/>
      <c r="B626" s="74" t="s">
        <v>89</v>
      </c>
      <c r="C626" s="73">
        <v>625002</v>
      </c>
      <c r="D626" s="73" t="s">
        <v>309</v>
      </c>
      <c r="E626" s="95"/>
      <c r="F626" s="95" t="s">
        <v>312</v>
      </c>
      <c r="G626" s="289" t="s">
        <v>32</v>
      </c>
      <c r="H626" s="289"/>
      <c r="I626" s="84">
        <v>0</v>
      </c>
      <c r="J626" s="84">
        <v>32.26</v>
      </c>
      <c r="K626" s="27">
        <v>97</v>
      </c>
      <c r="L626" s="27">
        <v>97</v>
      </c>
      <c r="M626" s="27">
        <v>0</v>
      </c>
      <c r="N626" s="27">
        <v>0</v>
      </c>
      <c r="O626" s="84">
        <v>0</v>
      </c>
      <c r="P626" s="84">
        <v>0</v>
      </c>
    </row>
    <row r="627" spans="1:16" x14ac:dyDescent="0.2">
      <c r="A627" s="73"/>
      <c r="B627" s="74" t="s">
        <v>89</v>
      </c>
      <c r="C627" s="73">
        <v>625002</v>
      </c>
      <c r="D627" s="73">
        <v>41</v>
      </c>
      <c r="E627" s="95"/>
      <c r="F627" s="95" t="s">
        <v>312</v>
      </c>
      <c r="G627" s="289" t="s">
        <v>32</v>
      </c>
      <c r="H627" s="289"/>
      <c r="I627" s="84">
        <v>0</v>
      </c>
      <c r="J627" s="84">
        <v>53.76</v>
      </c>
      <c r="K627" s="27">
        <v>161</v>
      </c>
      <c r="L627" s="27">
        <v>161</v>
      </c>
      <c r="M627" s="27">
        <v>0</v>
      </c>
      <c r="N627" s="27">
        <v>0</v>
      </c>
      <c r="O627" s="84">
        <v>0</v>
      </c>
      <c r="P627" s="84">
        <v>0</v>
      </c>
    </row>
    <row r="628" spans="1:16" x14ac:dyDescent="0.2">
      <c r="A628" s="73"/>
      <c r="B628" s="74" t="s">
        <v>89</v>
      </c>
      <c r="C628" s="73">
        <v>625002</v>
      </c>
      <c r="D628" s="73" t="s">
        <v>105</v>
      </c>
      <c r="E628" s="95"/>
      <c r="F628" s="95" t="s">
        <v>313</v>
      </c>
      <c r="G628" s="289" t="s">
        <v>32</v>
      </c>
      <c r="H628" s="289"/>
      <c r="I628" s="84">
        <v>0</v>
      </c>
      <c r="J628" s="84">
        <v>1031.83</v>
      </c>
      <c r="K628" s="27">
        <v>0</v>
      </c>
      <c r="L628" s="27">
        <v>0</v>
      </c>
      <c r="M628" s="27">
        <v>0</v>
      </c>
      <c r="N628" s="27">
        <v>0</v>
      </c>
      <c r="O628" s="84">
        <v>0</v>
      </c>
      <c r="P628" s="84">
        <v>0</v>
      </c>
    </row>
    <row r="629" spans="1:16" x14ac:dyDescent="0.2">
      <c r="A629" s="73"/>
      <c r="B629" s="74" t="s">
        <v>89</v>
      </c>
      <c r="C629" s="73">
        <v>625002</v>
      </c>
      <c r="D629" s="73" t="s">
        <v>309</v>
      </c>
      <c r="E629" s="95"/>
      <c r="F629" s="95" t="s">
        <v>313</v>
      </c>
      <c r="G629" s="289" t="s">
        <v>32</v>
      </c>
      <c r="H629" s="289"/>
      <c r="I629" s="84">
        <v>0</v>
      </c>
      <c r="J629" s="84">
        <v>182.09</v>
      </c>
      <c r="K629" s="27">
        <v>0</v>
      </c>
      <c r="L629" s="27">
        <v>0</v>
      </c>
      <c r="M629" s="27">
        <v>0</v>
      </c>
      <c r="N629" s="27">
        <v>0</v>
      </c>
      <c r="O629" s="84">
        <v>0</v>
      </c>
      <c r="P629" s="84">
        <v>0</v>
      </c>
    </row>
    <row r="630" spans="1:16" x14ac:dyDescent="0.2">
      <c r="A630" s="73"/>
      <c r="B630" s="74" t="s">
        <v>89</v>
      </c>
      <c r="C630" s="73">
        <v>625002</v>
      </c>
      <c r="D630" s="73">
        <v>41</v>
      </c>
      <c r="E630" s="95"/>
      <c r="F630" s="95" t="s">
        <v>313</v>
      </c>
      <c r="G630" s="289" t="s">
        <v>32</v>
      </c>
      <c r="H630" s="289"/>
      <c r="I630" s="84">
        <v>0</v>
      </c>
      <c r="J630" s="84">
        <v>303.48</v>
      </c>
      <c r="K630" s="27">
        <v>0</v>
      </c>
      <c r="L630" s="27">
        <v>0</v>
      </c>
      <c r="M630" s="27">
        <v>0</v>
      </c>
      <c r="N630" s="27">
        <v>0</v>
      </c>
      <c r="O630" s="84">
        <v>0</v>
      </c>
      <c r="P630" s="84">
        <v>0</v>
      </c>
    </row>
    <row r="631" spans="1:16" x14ac:dyDescent="0.2">
      <c r="A631" s="73"/>
      <c r="B631" s="74" t="s">
        <v>89</v>
      </c>
      <c r="C631" s="73">
        <v>625003</v>
      </c>
      <c r="D631" s="73" t="s">
        <v>105</v>
      </c>
      <c r="E631" s="95"/>
      <c r="F631" s="95" t="s">
        <v>311</v>
      </c>
      <c r="G631" s="289" t="s">
        <v>33</v>
      </c>
      <c r="H631" s="289"/>
      <c r="I631" s="84">
        <v>0</v>
      </c>
      <c r="J631" s="84">
        <v>91.43</v>
      </c>
      <c r="K631" s="27">
        <v>0</v>
      </c>
      <c r="L631" s="27">
        <v>0</v>
      </c>
      <c r="M631" s="27">
        <v>0</v>
      </c>
      <c r="N631" s="27">
        <v>0</v>
      </c>
      <c r="O631" s="84">
        <v>0</v>
      </c>
      <c r="P631" s="84">
        <v>0</v>
      </c>
    </row>
    <row r="632" spans="1:16" x14ac:dyDescent="0.2">
      <c r="A632" s="73"/>
      <c r="B632" s="74" t="s">
        <v>89</v>
      </c>
      <c r="C632" s="73">
        <v>625003</v>
      </c>
      <c r="D632" s="73" t="s">
        <v>309</v>
      </c>
      <c r="E632" s="95"/>
      <c r="F632" s="95" t="s">
        <v>311</v>
      </c>
      <c r="G632" s="289" t="s">
        <v>33</v>
      </c>
      <c r="H632" s="289"/>
      <c r="I632" s="84">
        <v>0</v>
      </c>
      <c r="J632" s="84">
        <v>16.14</v>
      </c>
      <c r="K632" s="27">
        <v>0</v>
      </c>
      <c r="L632" s="27">
        <v>0</v>
      </c>
      <c r="M632" s="27">
        <v>0</v>
      </c>
      <c r="N632" s="27">
        <v>0</v>
      </c>
      <c r="O632" s="84">
        <v>0</v>
      </c>
      <c r="P632" s="84">
        <v>0</v>
      </c>
    </row>
    <row r="633" spans="1:16" x14ac:dyDescent="0.2">
      <c r="A633" s="73"/>
      <c r="B633" s="74" t="s">
        <v>89</v>
      </c>
      <c r="C633" s="73">
        <v>625003</v>
      </c>
      <c r="D633" s="73">
        <v>41</v>
      </c>
      <c r="E633" s="95"/>
      <c r="F633" s="95" t="s">
        <v>311</v>
      </c>
      <c r="G633" s="289" t="s">
        <v>33</v>
      </c>
      <c r="H633" s="289"/>
      <c r="I633" s="84">
        <v>0</v>
      </c>
      <c r="J633" s="84">
        <v>26.89</v>
      </c>
      <c r="K633" s="27">
        <v>0</v>
      </c>
      <c r="L633" s="27">
        <v>0</v>
      </c>
      <c r="M633" s="27">
        <v>0</v>
      </c>
      <c r="N633" s="27">
        <v>0</v>
      </c>
      <c r="O633" s="84">
        <v>0</v>
      </c>
      <c r="P633" s="84">
        <v>0</v>
      </c>
    </row>
    <row r="634" spans="1:16" x14ac:dyDescent="0.2">
      <c r="A634" s="73"/>
      <c r="B634" s="74" t="s">
        <v>89</v>
      </c>
      <c r="C634" s="73">
        <v>625003</v>
      </c>
      <c r="D634" s="73" t="s">
        <v>105</v>
      </c>
      <c r="E634" s="95"/>
      <c r="F634" s="95" t="s">
        <v>312</v>
      </c>
      <c r="G634" s="289" t="s">
        <v>33</v>
      </c>
      <c r="H634" s="289"/>
      <c r="I634" s="84">
        <v>0</v>
      </c>
      <c r="J634" s="84">
        <v>10.45</v>
      </c>
      <c r="K634" s="27">
        <v>31</v>
      </c>
      <c r="L634" s="27">
        <v>31</v>
      </c>
      <c r="M634" s="27">
        <v>0</v>
      </c>
      <c r="N634" s="27">
        <v>0</v>
      </c>
      <c r="O634" s="84">
        <v>0</v>
      </c>
      <c r="P634" s="84">
        <v>0</v>
      </c>
    </row>
    <row r="635" spans="1:16" x14ac:dyDescent="0.2">
      <c r="A635" s="73"/>
      <c r="B635" s="74" t="s">
        <v>89</v>
      </c>
      <c r="C635" s="73">
        <v>625003</v>
      </c>
      <c r="D635" s="73" t="s">
        <v>309</v>
      </c>
      <c r="E635" s="95"/>
      <c r="F635" s="95" t="s">
        <v>312</v>
      </c>
      <c r="G635" s="289" t="s">
        <v>33</v>
      </c>
      <c r="H635" s="289"/>
      <c r="I635" s="84">
        <v>0</v>
      </c>
      <c r="J635" s="84">
        <v>1.84</v>
      </c>
      <c r="K635" s="27">
        <v>6</v>
      </c>
      <c r="L635" s="27">
        <v>6</v>
      </c>
      <c r="M635" s="27">
        <v>0</v>
      </c>
      <c r="N635" s="27">
        <v>0</v>
      </c>
      <c r="O635" s="84">
        <v>0</v>
      </c>
      <c r="P635" s="84">
        <v>0</v>
      </c>
    </row>
    <row r="636" spans="1:16" x14ac:dyDescent="0.2">
      <c r="A636" s="73"/>
      <c r="B636" s="74" t="s">
        <v>89</v>
      </c>
      <c r="C636" s="73">
        <v>625003</v>
      </c>
      <c r="D636" s="73">
        <v>41</v>
      </c>
      <c r="E636" s="95"/>
      <c r="F636" s="95" t="s">
        <v>312</v>
      </c>
      <c r="G636" s="289" t="s">
        <v>33</v>
      </c>
      <c r="H636" s="289"/>
      <c r="I636" s="84">
        <v>0</v>
      </c>
      <c r="J636" s="84">
        <v>3.07</v>
      </c>
      <c r="K636" s="27">
        <v>10</v>
      </c>
      <c r="L636" s="27">
        <v>10</v>
      </c>
      <c r="M636" s="27">
        <v>30.72</v>
      </c>
      <c r="N636" s="27">
        <v>0</v>
      </c>
      <c r="O636" s="84">
        <v>0</v>
      </c>
      <c r="P636" s="84">
        <v>0</v>
      </c>
    </row>
    <row r="637" spans="1:16" x14ac:dyDescent="0.2">
      <c r="A637" s="73"/>
      <c r="B637" s="74" t="s">
        <v>89</v>
      </c>
      <c r="C637" s="73">
        <v>625003</v>
      </c>
      <c r="D637" s="73" t="s">
        <v>105</v>
      </c>
      <c r="E637" s="95"/>
      <c r="F637" s="95" t="s">
        <v>313</v>
      </c>
      <c r="G637" s="289" t="s">
        <v>33</v>
      </c>
      <c r="H637" s="289"/>
      <c r="I637" s="84">
        <v>0</v>
      </c>
      <c r="J637" s="84">
        <v>58.82</v>
      </c>
      <c r="K637" s="27">
        <v>0</v>
      </c>
      <c r="L637" s="27">
        <v>0</v>
      </c>
      <c r="M637" s="27">
        <v>0</v>
      </c>
      <c r="N637" s="27">
        <v>0</v>
      </c>
      <c r="O637" s="84">
        <v>0</v>
      </c>
      <c r="P637" s="84">
        <v>0</v>
      </c>
    </row>
    <row r="638" spans="1:16" x14ac:dyDescent="0.2">
      <c r="A638" s="73"/>
      <c r="B638" s="74" t="s">
        <v>89</v>
      </c>
      <c r="C638" s="73">
        <v>625003</v>
      </c>
      <c r="D638" s="73" t="s">
        <v>309</v>
      </c>
      <c r="E638" s="95"/>
      <c r="F638" s="95" t="s">
        <v>313</v>
      </c>
      <c r="G638" s="289" t="s">
        <v>33</v>
      </c>
      <c r="H638" s="289"/>
      <c r="I638" s="84">
        <v>0</v>
      </c>
      <c r="J638" s="84">
        <v>10.38</v>
      </c>
      <c r="K638" s="27">
        <v>0</v>
      </c>
      <c r="L638" s="27">
        <v>0</v>
      </c>
      <c r="M638" s="27">
        <v>0</v>
      </c>
      <c r="N638" s="27">
        <v>0</v>
      </c>
      <c r="O638" s="84">
        <v>0</v>
      </c>
      <c r="P638" s="84">
        <v>0</v>
      </c>
    </row>
    <row r="639" spans="1:16" x14ac:dyDescent="0.2">
      <c r="A639" s="73"/>
      <c r="B639" s="74" t="s">
        <v>89</v>
      </c>
      <c r="C639" s="73">
        <v>625003</v>
      </c>
      <c r="D639" s="73">
        <v>41</v>
      </c>
      <c r="E639" s="95"/>
      <c r="F639" s="95" t="s">
        <v>313</v>
      </c>
      <c r="G639" s="289" t="s">
        <v>33</v>
      </c>
      <c r="H639" s="289"/>
      <c r="I639" s="84">
        <v>0</v>
      </c>
      <c r="J639" s="84">
        <v>17.3</v>
      </c>
      <c r="K639" s="27">
        <v>0</v>
      </c>
      <c r="L639" s="27">
        <v>0</v>
      </c>
      <c r="M639" s="27">
        <v>0</v>
      </c>
      <c r="N639" s="27">
        <v>0</v>
      </c>
      <c r="O639" s="84">
        <v>0</v>
      </c>
      <c r="P639" s="84">
        <v>0</v>
      </c>
    </row>
    <row r="640" spans="1:16" x14ac:dyDescent="0.2">
      <c r="A640" s="73"/>
      <c r="B640" s="74" t="s">
        <v>89</v>
      </c>
      <c r="C640" s="73">
        <v>625004</v>
      </c>
      <c r="D640" s="73" t="s">
        <v>105</v>
      </c>
      <c r="E640" s="95"/>
      <c r="F640" s="95" t="s">
        <v>311</v>
      </c>
      <c r="G640" s="289" t="s">
        <v>34</v>
      </c>
      <c r="H640" s="289"/>
      <c r="I640" s="84">
        <v>0</v>
      </c>
      <c r="J640" s="84">
        <v>343.7</v>
      </c>
      <c r="K640" s="27">
        <v>0</v>
      </c>
      <c r="L640" s="27">
        <v>0</v>
      </c>
      <c r="M640" s="27">
        <v>0</v>
      </c>
      <c r="N640" s="27">
        <v>0</v>
      </c>
      <c r="O640" s="84">
        <v>0</v>
      </c>
      <c r="P640" s="84">
        <v>0</v>
      </c>
    </row>
    <row r="641" spans="1:16" x14ac:dyDescent="0.2">
      <c r="A641" s="59"/>
      <c r="B641" s="74" t="s">
        <v>89</v>
      </c>
      <c r="C641" s="73">
        <v>625004</v>
      </c>
      <c r="D641" s="73" t="s">
        <v>309</v>
      </c>
      <c r="E641" s="95"/>
      <c r="F641" s="95" t="s">
        <v>311</v>
      </c>
      <c r="G641" s="289" t="s">
        <v>34</v>
      </c>
      <c r="H641" s="289"/>
      <c r="I641" s="84">
        <v>0</v>
      </c>
      <c r="J641" s="84">
        <v>60.65</v>
      </c>
      <c r="K641" s="34">
        <v>0</v>
      </c>
      <c r="L641" s="34">
        <v>0</v>
      </c>
      <c r="M641" s="34">
        <v>0</v>
      </c>
      <c r="N641" s="34">
        <v>0</v>
      </c>
      <c r="O641" s="84">
        <v>0</v>
      </c>
      <c r="P641" s="84">
        <v>0</v>
      </c>
    </row>
    <row r="642" spans="1:16" x14ac:dyDescent="0.2">
      <c r="A642" s="59"/>
      <c r="B642" s="74" t="s">
        <v>89</v>
      </c>
      <c r="C642" s="73">
        <v>625004</v>
      </c>
      <c r="D642" s="73">
        <v>41</v>
      </c>
      <c r="E642" s="95"/>
      <c r="F642" s="95" t="s">
        <v>311</v>
      </c>
      <c r="G642" s="289" t="s">
        <v>34</v>
      </c>
      <c r="H642" s="289"/>
      <c r="I642" s="84">
        <v>0</v>
      </c>
      <c r="J642" s="84">
        <v>101.09</v>
      </c>
      <c r="K642" s="34">
        <v>0</v>
      </c>
      <c r="L642" s="34">
        <v>0</v>
      </c>
      <c r="M642" s="34">
        <v>0</v>
      </c>
      <c r="N642" s="34">
        <v>0</v>
      </c>
      <c r="O642" s="84">
        <v>0</v>
      </c>
      <c r="P642" s="84">
        <v>0</v>
      </c>
    </row>
    <row r="643" spans="1:16" x14ac:dyDescent="0.2">
      <c r="A643" s="59"/>
      <c r="B643" s="74" t="s">
        <v>89</v>
      </c>
      <c r="C643" s="73">
        <v>625004</v>
      </c>
      <c r="D643" s="73" t="s">
        <v>105</v>
      </c>
      <c r="E643" s="95"/>
      <c r="F643" s="95" t="s">
        <v>312</v>
      </c>
      <c r="G643" s="289" t="s">
        <v>34</v>
      </c>
      <c r="H643" s="289"/>
      <c r="I643" s="84">
        <v>0</v>
      </c>
      <c r="J643" s="84">
        <v>39.17</v>
      </c>
      <c r="K643" s="34">
        <v>117</v>
      </c>
      <c r="L643" s="34">
        <v>117</v>
      </c>
      <c r="M643" s="34">
        <v>7.68</v>
      </c>
      <c r="N643" s="34">
        <v>0</v>
      </c>
      <c r="O643" s="84">
        <v>0</v>
      </c>
      <c r="P643" s="84">
        <v>0</v>
      </c>
    </row>
    <row r="644" spans="1:16" x14ac:dyDescent="0.2">
      <c r="A644" s="59"/>
      <c r="B644" s="74" t="s">
        <v>89</v>
      </c>
      <c r="C644" s="73">
        <v>625004</v>
      </c>
      <c r="D644" s="73" t="s">
        <v>309</v>
      </c>
      <c r="E644" s="95"/>
      <c r="F644" s="95" t="s">
        <v>312</v>
      </c>
      <c r="G644" s="289" t="s">
        <v>34</v>
      </c>
      <c r="H644" s="289"/>
      <c r="I644" s="84">
        <v>0</v>
      </c>
      <c r="J644" s="84">
        <v>6.91</v>
      </c>
      <c r="K644" s="34">
        <v>21</v>
      </c>
      <c r="L644" s="34">
        <v>21</v>
      </c>
      <c r="M644" s="34">
        <v>57.6</v>
      </c>
      <c r="N644" s="34">
        <v>0</v>
      </c>
      <c r="O644" s="84">
        <v>0</v>
      </c>
      <c r="P644" s="84">
        <v>0</v>
      </c>
    </row>
    <row r="645" spans="1:16" x14ac:dyDescent="0.2">
      <c r="A645" s="59"/>
      <c r="B645" s="74" t="s">
        <v>89</v>
      </c>
      <c r="C645" s="73">
        <v>625004</v>
      </c>
      <c r="D645" s="73">
        <v>41</v>
      </c>
      <c r="E645" s="95"/>
      <c r="F645" s="95" t="s">
        <v>312</v>
      </c>
      <c r="G645" s="289" t="s">
        <v>34</v>
      </c>
      <c r="H645" s="289"/>
      <c r="I645" s="84">
        <v>0</v>
      </c>
      <c r="J645" s="84">
        <v>11.52</v>
      </c>
      <c r="K645" s="34">
        <v>35</v>
      </c>
      <c r="L645" s="34">
        <v>35</v>
      </c>
      <c r="M645" s="34">
        <v>105.6</v>
      </c>
      <c r="N645" s="34">
        <v>0</v>
      </c>
      <c r="O645" s="84">
        <v>0</v>
      </c>
      <c r="P645" s="84">
        <v>0</v>
      </c>
    </row>
    <row r="646" spans="1:16" x14ac:dyDescent="0.2">
      <c r="A646" s="59"/>
      <c r="B646" s="74" t="s">
        <v>89</v>
      </c>
      <c r="C646" s="73">
        <v>625004</v>
      </c>
      <c r="D646" s="73" t="s">
        <v>105</v>
      </c>
      <c r="E646" s="95"/>
      <c r="F646" s="95" t="s">
        <v>313</v>
      </c>
      <c r="G646" s="289" t="s">
        <v>34</v>
      </c>
      <c r="H646" s="289"/>
      <c r="I646" s="84">
        <v>0</v>
      </c>
      <c r="J646" s="84">
        <v>221.1</v>
      </c>
      <c r="K646" s="34">
        <v>0</v>
      </c>
      <c r="L646" s="34">
        <v>0</v>
      </c>
      <c r="M646" s="34">
        <v>0</v>
      </c>
      <c r="N646" s="34">
        <v>0</v>
      </c>
      <c r="O646" s="84">
        <v>0</v>
      </c>
      <c r="P646" s="84">
        <v>0</v>
      </c>
    </row>
    <row r="647" spans="1:16" x14ac:dyDescent="0.2">
      <c r="A647" s="59"/>
      <c r="B647" s="74" t="s">
        <v>89</v>
      </c>
      <c r="C647" s="73">
        <v>625004</v>
      </c>
      <c r="D647" s="73" t="s">
        <v>309</v>
      </c>
      <c r="E647" s="95"/>
      <c r="F647" s="95" t="s">
        <v>313</v>
      </c>
      <c r="G647" s="289" t="s">
        <v>34</v>
      </c>
      <c r="H647" s="289"/>
      <c r="I647" s="84">
        <v>0</v>
      </c>
      <c r="J647" s="84">
        <v>39.020000000000003</v>
      </c>
      <c r="K647" s="34">
        <v>0</v>
      </c>
      <c r="L647" s="34">
        <v>0</v>
      </c>
      <c r="M647" s="34">
        <v>0</v>
      </c>
      <c r="N647" s="34">
        <v>0</v>
      </c>
      <c r="O647" s="84">
        <v>0</v>
      </c>
      <c r="P647" s="84">
        <v>0</v>
      </c>
    </row>
    <row r="648" spans="1:16" x14ac:dyDescent="0.2">
      <c r="A648" s="59"/>
      <c r="B648" s="74" t="s">
        <v>89</v>
      </c>
      <c r="C648" s="73">
        <v>625004</v>
      </c>
      <c r="D648" s="73">
        <v>41</v>
      </c>
      <c r="E648" s="95"/>
      <c r="F648" s="95" t="s">
        <v>313</v>
      </c>
      <c r="G648" s="289" t="s">
        <v>34</v>
      </c>
      <c r="H648" s="289"/>
      <c r="I648" s="84">
        <v>0</v>
      </c>
      <c r="J648" s="84">
        <v>65.03</v>
      </c>
      <c r="K648" s="34">
        <v>0</v>
      </c>
      <c r="L648" s="34">
        <v>0</v>
      </c>
      <c r="M648" s="34">
        <v>0</v>
      </c>
      <c r="N648" s="34">
        <v>0</v>
      </c>
      <c r="O648" s="84">
        <v>0</v>
      </c>
      <c r="P648" s="84">
        <v>0</v>
      </c>
    </row>
    <row r="649" spans="1:16" x14ac:dyDescent="0.2">
      <c r="A649" s="59"/>
      <c r="B649" s="74" t="s">
        <v>89</v>
      </c>
      <c r="C649" s="73">
        <v>625005</v>
      </c>
      <c r="D649" s="73" t="s">
        <v>105</v>
      </c>
      <c r="E649" s="95"/>
      <c r="F649" s="95" t="s">
        <v>311</v>
      </c>
      <c r="G649" s="289" t="s">
        <v>35</v>
      </c>
      <c r="H649" s="289"/>
      <c r="I649" s="84">
        <v>0</v>
      </c>
      <c r="J649" s="84">
        <v>114.56</v>
      </c>
      <c r="K649" s="34">
        <v>0</v>
      </c>
      <c r="L649" s="34">
        <v>0</v>
      </c>
      <c r="M649" s="34">
        <v>0</v>
      </c>
      <c r="N649" s="34">
        <v>0</v>
      </c>
      <c r="O649" s="84">
        <v>0</v>
      </c>
      <c r="P649" s="84">
        <v>0</v>
      </c>
    </row>
    <row r="650" spans="1:16" x14ac:dyDescent="0.2">
      <c r="A650" s="59"/>
      <c r="B650" s="74" t="s">
        <v>89</v>
      </c>
      <c r="C650" s="73">
        <v>625005</v>
      </c>
      <c r="D650" s="73" t="s">
        <v>309</v>
      </c>
      <c r="E650" s="95"/>
      <c r="F650" s="95" t="s">
        <v>311</v>
      </c>
      <c r="G650" s="289" t="s">
        <v>35</v>
      </c>
      <c r="H650" s="289"/>
      <c r="I650" s="84">
        <v>0</v>
      </c>
      <c r="J650" s="84">
        <v>20.22</v>
      </c>
      <c r="K650" s="34">
        <v>0</v>
      </c>
      <c r="L650" s="34">
        <v>0</v>
      </c>
      <c r="M650" s="34">
        <v>0</v>
      </c>
      <c r="N650" s="34">
        <v>0</v>
      </c>
      <c r="O650" s="84">
        <v>0</v>
      </c>
      <c r="P650" s="84">
        <v>0</v>
      </c>
    </row>
    <row r="651" spans="1:16" x14ac:dyDescent="0.2">
      <c r="A651" s="59"/>
      <c r="B651" s="74" t="s">
        <v>89</v>
      </c>
      <c r="C651" s="73">
        <v>625005</v>
      </c>
      <c r="D651" s="73">
        <v>41</v>
      </c>
      <c r="E651" s="95"/>
      <c r="F651" s="95" t="s">
        <v>311</v>
      </c>
      <c r="G651" s="289" t="s">
        <v>35</v>
      </c>
      <c r="H651" s="289"/>
      <c r="I651" s="84">
        <v>0</v>
      </c>
      <c r="J651" s="84">
        <v>33.700000000000003</v>
      </c>
      <c r="K651" s="34">
        <v>0</v>
      </c>
      <c r="L651" s="34">
        <v>0</v>
      </c>
      <c r="M651" s="34">
        <v>0</v>
      </c>
      <c r="N651" s="34">
        <v>0</v>
      </c>
      <c r="O651" s="84">
        <v>0</v>
      </c>
      <c r="P651" s="84">
        <v>0</v>
      </c>
    </row>
    <row r="652" spans="1:16" x14ac:dyDescent="0.2">
      <c r="A652" s="59"/>
      <c r="B652" s="74" t="s">
        <v>89</v>
      </c>
      <c r="C652" s="73">
        <v>625005</v>
      </c>
      <c r="D652" s="73" t="s">
        <v>105</v>
      </c>
      <c r="E652" s="95"/>
      <c r="F652" s="95" t="s">
        <v>312</v>
      </c>
      <c r="G652" s="289" t="s">
        <v>35</v>
      </c>
      <c r="H652" s="289"/>
      <c r="I652" s="84">
        <v>0</v>
      </c>
      <c r="J652" s="84">
        <v>13.06</v>
      </c>
      <c r="K652" s="34">
        <v>39</v>
      </c>
      <c r="L652" s="34">
        <v>39</v>
      </c>
      <c r="M652" s="34">
        <v>38.4</v>
      </c>
      <c r="N652" s="34">
        <v>0</v>
      </c>
      <c r="O652" s="84">
        <v>0</v>
      </c>
      <c r="P652" s="84">
        <v>0</v>
      </c>
    </row>
    <row r="653" spans="1:16" x14ac:dyDescent="0.2">
      <c r="A653" s="59"/>
      <c r="B653" s="74" t="s">
        <v>89</v>
      </c>
      <c r="C653" s="73">
        <v>625005</v>
      </c>
      <c r="D653" s="73" t="s">
        <v>309</v>
      </c>
      <c r="E653" s="95"/>
      <c r="F653" s="95" t="s">
        <v>312</v>
      </c>
      <c r="G653" s="289" t="s">
        <v>35</v>
      </c>
      <c r="H653" s="289"/>
      <c r="I653" s="84">
        <v>0</v>
      </c>
      <c r="J653" s="84">
        <v>2.2999999999999998</v>
      </c>
      <c r="K653" s="34">
        <v>7</v>
      </c>
      <c r="L653" s="34">
        <v>7</v>
      </c>
      <c r="M653" s="34">
        <v>9.6</v>
      </c>
      <c r="N653" s="34">
        <v>0</v>
      </c>
      <c r="O653" s="84">
        <v>0</v>
      </c>
      <c r="P653" s="84">
        <v>0</v>
      </c>
    </row>
    <row r="654" spans="1:16" x14ac:dyDescent="0.2">
      <c r="A654" s="59"/>
      <c r="B654" s="74" t="s">
        <v>89</v>
      </c>
      <c r="C654" s="73">
        <v>625005</v>
      </c>
      <c r="D654" s="73">
        <v>41</v>
      </c>
      <c r="E654" s="95"/>
      <c r="F654" s="95" t="s">
        <v>312</v>
      </c>
      <c r="G654" s="289" t="s">
        <v>35</v>
      </c>
      <c r="H654" s="289"/>
      <c r="I654" s="84">
        <v>0</v>
      </c>
      <c r="J654" s="84">
        <v>3.84</v>
      </c>
      <c r="K654" s="34">
        <v>12</v>
      </c>
      <c r="L654" s="34">
        <v>12</v>
      </c>
      <c r="M654" s="34">
        <v>0</v>
      </c>
      <c r="N654" s="34">
        <v>0</v>
      </c>
      <c r="O654" s="84">
        <v>0</v>
      </c>
      <c r="P654" s="84">
        <v>0</v>
      </c>
    </row>
    <row r="655" spans="1:16" x14ac:dyDescent="0.2">
      <c r="A655" s="59"/>
      <c r="B655" s="74" t="s">
        <v>89</v>
      </c>
      <c r="C655" s="73">
        <v>625005</v>
      </c>
      <c r="D655" s="73" t="s">
        <v>105</v>
      </c>
      <c r="E655" s="95"/>
      <c r="F655" s="95" t="s">
        <v>313</v>
      </c>
      <c r="G655" s="289" t="s">
        <v>35</v>
      </c>
      <c r="H655" s="289"/>
      <c r="I655" s="84">
        <v>0</v>
      </c>
      <c r="J655" s="84">
        <v>73.7</v>
      </c>
      <c r="K655" s="34">
        <v>0</v>
      </c>
      <c r="L655" s="34">
        <v>0</v>
      </c>
      <c r="M655" s="34">
        <v>0</v>
      </c>
      <c r="N655" s="34">
        <v>0</v>
      </c>
      <c r="O655" s="84">
        <v>0</v>
      </c>
      <c r="P655" s="84">
        <v>0</v>
      </c>
    </row>
    <row r="656" spans="1:16" x14ac:dyDescent="0.2">
      <c r="A656" s="59"/>
      <c r="B656" s="74" t="s">
        <v>89</v>
      </c>
      <c r="C656" s="73">
        <v>625005</v>
      </c>
      <c r="D656" s="73" t="s">
        <v>309</v>
      </c>
      <c r="E656" s="95"/>
      <c r="F656" s="95" t="s">
        <v>313</v>
      </c>
      <c r="G656" s="289" t="s">
        <v>35</v>
      </c>
      <c r="H656" s="289"/>
      <c r="I656" s="84">
        <v>0</v>
      </c>
      <c r="J656" s="84">
        <v>13</v>
      </c>
      <c r="K656" s="34">
        <v>0</v>
      </c>
      <c r="L656" s="34">
        <v>0</v>
      </c>
      <c r="M656" s="34">
        <v>0</v>
      </c>
      <c r="N656" s="34">
        <v>0</v>
      </c>
      <c r="O656" s="84">
        <v>0</v>
      </c>
      <c r="P656" s="84">
        <v>0</v>
      </c>
    </row>
    <row r="657" spans="1:16" x14ac:dyDescent="0.2">
      <c r="A657" s="59"/>
      <c r="B657" s="74" t="s">
        <v>89</v>
      </c>
      <c r="C657" s="73">
        <v>625005</v>
      </c>
      <c r="D657" s="73">
        <v>41</v>
      </c>
      <c r="E657" s="95"/>
      <c r="F657" s="95" t="s">
        <v>313</v>
      </c>
      <c r="G657" s="289" t="s">
        <v>35</v>
      </c>
      <c r="H657" s="289"/>
      <c r="I657" s="84">
        <v>0</v>
      </c>
      <c r="J657" s="84">
        <v>21.68</v>
      </c>
      <c r="K657" s="34">
        <v>0</v>
      </c>
      <c r="L657" s="34">
        <v>0</v>
      </c>
      <c r="M657" s="34">
        <v>0</v>
      </c>
      <c r="N657" s="34">
        <v>0</v>
      </c>
      <c r="O657" s="84">
        <v>0</v>
      </c>
      <c r="P657" s="84">
        <v>0</v>
      </c>
    </row>
    <row r="658" spans="1:16" x14ac:dyDescent="0.2">
      <c r="A658" s="59"/>
      <c r="B658" s="74" t="s">
        <v>89</v>
      </c>
      <c r="C658" s="73">
        <v>625007</v>
      </c>
      <c r="D658" s="73" t="s">
        <v>105</v>
      </c>
      <c r="E658" s="95"/>
      <c r="F658" s="95" t="s">
        <v>311</v>
      </c>
      <c r="G658" s="289" t="s">
        <v>104</v>
      </c>
      <c r="H658" s="289"/>
      <c r="I658" s="84">
        <v>0</v>
      </c>
      <c r="J658" s="84">
        <v>544.19000000000005</v>
      </c>
      <c r="K658" s="34">
        <v>0</v>
      </c>
      <c r="L658" s="34">
        <v>0</v>
      </c>
      <c r="M658" s="34">
        <v>0</v>
      </c>
      <c r="N658" s="34">
        <v>0</v>
      </c>
      <c r="O658" s="84">
        <v>0</v>
      </c>
      <c r="P658" s="84">
        <v>0</v>
      </c>
    </row>
    <row r="659" spans="1:16" x14ac:dyDescent="0.2">
      <c r="A659" s="59"/>
      <c r="B659" s="74" t="s">
        <v>89</v>
      </c>
      <c r="C659" s="73">
        <v>625007</v>
      </c>
      <c r="D659" s="73" t="s">
        <v>309</v>
      </c>
      <c r="E659" s="95"/>
      <c r="F659" s="95" t="s">
        <v>311</v>
      </c>
      <c r="G659" s="289" t="s">
        <v>104</v>
      </c>
      <c r="H659" s="289"/>
      <c r="I659" s="84">
        <v>0</v>
      </c>
      <c r="J659" s="84">
        <v>96.03</v>
      </c>
      <c r="K659" s="34">
        <v>0</v>
      </c>
      <c r="L659" s="34">
        <v>0</v>
      </c>
      <c r="M659" s="34">
        <v>0</v>
      </c>
      <c r="N659" s="34">
        <v>0</v>
      </c>
      <c r="O659" s="84">
        <v>0</v>
      </c>
      <c r="P659" s="84">
        <v>0</v>
      </c>
    </row>
    <row r="660" spans="1:16" x14ac:dyDescent="0.2">
      <c r="A660" s="59"/>
      <c r="B660" s="74" t="s">
        <v>89</v>
      </c>
      <c r="C660" s="73">
        <v>625007</v>
      </c>
      <c r="D660" s="73">
        <v>41</v>
      </c>
      <c r="E660" s="95"/>
      <c r="F660" s="95" t="s">
        <v>311</v>
      </c>
      <c r="G660" s="289" t="s">
        <v>104</v>
      </c>
      <c r="H660" s="289"/>
      <c r="I660" s="84">
        <v>0</v>
      </c>
      <c r="J660" s="84">
        <v>160.06</v>
      </c>
      <c r="K660" s="34">
        <v>0</v>
      </c>
      <c r="L660" s="34">
        <v>0</v>
      </c>
      <c r="M660" s="34">
        <v>0</v>
      </c>
      <c r="N660" s="34">
        <v>0</v>
      </c>
      <c r="O660" s="84">
        <v>0</v>
      </c>
      <c r="P660" s="84">
        <v>0</v>
      </c>
    </row>
    <row r="661" spans="1:16" x14ac:dyDescent="0.2">
      <c r="A661" s="59"/>
      <c r="B661" s="74" t="s">
        <v>89</v>
      </c>
      <c r="C661" s="73">
        <v>625007</v>
      </c>
      <c r="D661" s="73" t="s">
        <v>105</v>
      </c>
      <c r="E661" s="95"/>
      <c r="F661" s="95" t="s">
        <v>312</v>
      </c>
      <c r="G661" s="289" t="s">
        <v>104</v>
      </c>
      <c r="H661" s="289"/>
      <c r="I661" s="84">
        <v>0</v>
      </c>
      <c r="J661" s="84">
        <v>62.02</v>
      </c>
      <c r="K661" s="34">
        <v>186</v>
      </c>
      <c r="L661" s="34">
        <v>186</v>
      </c>
      <c r="M661" s="34">
        <v>0</v>
      </c>
      <c r="N661" s="34">
        <v>0</v>
      </c>
      <c r="O661" s="84">
        <v>0</v>
      </c>
      <c r="P661" s="84">
        <v>0</v>
      </c>
    </row>
    <row r="662" spans="1:16" x14ac:dyDescent="0.2">
      <c r="A662" s="59"/>
      <c r="B662" s="74" t="s">
        <v>89</v>
      </c>
      <c r="C662" s="73">
        <v>625007</v>
      </c>
      <c r="D662" s="73" t="s">
        <v>309</v>
      </c>
      <c r="E662" s="95"/>
      <c r="F662" s="95" t="s">
        <v>312</v>
      </c>
      <c r="G662" s="289" t="s">
        <v>104</v>
      </c>
      <c r="H662" s="289"/>
      <c r="I662" s="84">
        <v>0</v>
      </c>
      <c r="J662" s="84">
        <v>10.94</v>
      </c>
      <c r="K662" s="34">
        <v>33</v>
      </c>
      <c r="L662" s="34">
        <v>33</v>
      </c>
      <c r="M662" s="34">
        <v>0</v>
      </c>
      <c r="N662" s="34">
        <v>0</v>
      </c>
      <c r="O662" s="84">
        <v>0</v>
      </c>
      <c r="P662" s="84">
        <v>0</v>
      </c>
    </row>
    <row r="663" spans="1:16" x14ac:dyDescent="0.2">
      <c r="A663" s="59"/>
      <c r="B663" s="74" t="s">
        <v>89</v>
      </c>
      <c r="C663" s="73">
        <v>625007</v>
      </c>
      <c r="D663" s="73">
        <v>41</v>
      </c>
      <c r="E663" s="95"/>
      <c r="F663" s="95" t="s">
        <v>312</v>
      </c>
      <c r="G663" s="289" t="s">
        <v>104</v>
      </c>
      <c r="H663" s="289"/>
      <c r="I663" s="84">
        <v>0</v>
      </c>
      <c r="J663" s="84">
        <v>18.239999999999998</v>
      </c>
      <c r="K663" s="34">
        <v>55</v>
      </c>
      <c r="L663" s="34">
        <v>55</v>
      </c>
      <c r="M663" s="34">
        <v>228</v>
      </c>
      <c r="N663" s="34">
        <v>0</v>
      </c>
      <c r="O663" s="84">
        <v>0</v>
      </c>
      <c r="P663" s="84">
        <v>0</v>
      </c>
    </row>
    <row r="664" spans="1:16" x14ac:dyDescent="0.2">
      <c r="A664" s="59"/>
      <c r="B664" s="74" t="s">
        <v>89</v>
      </c>
      <c r="C664" s="73">
        <v>625007</v>
      </c>
      <c r="D664" s="73" t="s">
        <v>105</v>
      </c>
      <c r="E664" s="95"/>
      <c r="F664" s="95" t="s">
        <v>313</v>
      </c>
      <c r="G664" s="289" t="s">
        <v>104</v>
      </c>
      <c r="H664" s="289"/>
      <c r="I664" s="84">
        <v>0</v>
      </c>
      <c r="J664" s="84">
        <v>350.08</v>
      </c>
      <c r="K664" s="34">
        <v>0</v>
      </c>
      <c r="L664" s="34">
        <v>0</v>
      </c>
      <c r="M664" s="34">
        <v>0</v>
      </c>
      <c r="N664" s="34">
        <v>0</v>
      </c>
      <c r="O664" s="84">
        <v>0</v>
      </c>
      <c r="P664" s="84">
        <v>0</v>
      </c>
    </row>
    <row r="665" spans="1:16" x14ac:dyDescent="0.2">
      <c r="A665" s="59"/>
      <c r="B665" s="74" t="s">
        <v>89</v>
      </c>
      <c r="C665" s="73">
        <v>625007</v>
      </c>
      <c r="D665" s="73" t="s">
        <v>309</v>
      </c>
      <c r="E665" s="95"/>
      <c r="F665" s="95" t="s">
        <v>313</v>
      </c>
      <c r="G665" s="289" t="s">
        <v>104</v>
      </c>
      <c r="H665" s="289"/>
      <c r="I665" s="84">
        <v>0</v>
      </c>
      <c r="J665" s="84">
        <v>61.78</v>
      </c>
      <c r="K665" s="34">
        <v>0</v>
      </c>
      <c r="L665" s="34">
        <v>0</v>
      </c>
      <c r="M665" s="34">
        <v>0</v>
      </c>
      <c r="N665" s="34">
        <v>0</v>
      </c>
      <c r="O665" s="84">
        <v>0</v>
      </c>
      <c r="P665" s="84">
        <v>0</v>
      </c>
    </row>
    <row r="666" spans="1:16" x14ac:dyDescent="0.2">
      <c r="A666" s="59"/>
      <c r="B666" s="74" t="s">
        <v>89</v>
      </c>
      <c r="C666" s="73">
        <v>625007</v>
      </c>
      <c r="D666" s="73">
        <v>41</v>
      </c>
      <c r="E666" s="95"/>
      <c r="F666" s="95" t="s">
        <v>313</v>
      </c>
      <c r="G666" s="289" t="s">
        <v>104</v>
      </c>
      <c r="H666" s="289"/>
      <c r="I666" s="84">
        <v>0</v>
      </c>
      <c r="J666" s="84">
        <v>102.97</v>
      </c>
      <c r="K666" s="34">
        <v>0</v>
      </c>
      <c r="L666" s="34">
        <v>0</v>
      </c>
      <c r="M666" s="34">
        <v>0</v>
      </c>
      <c r="N666" s="34">
        <v>0</v>
      </c>
      <c r="O666" s="84">
        <v>0</v>
      </c>
      <c r="P666" s="84">
        <v>0</v>
      </c>
    </row>
    <row r="667" spans="1:16" x14ac:dyDescent="0.2">
      <c r="A667" s="302" t="s">
        <v>69</v>
      </c>
      <c r="B667" s="302"/>
      <c r="C667" s="302"/>
      <c r="D667" s="302"/>
      <c r="E667" s="302"/>
      <c r="F667" s="302"/>
      <c r="G667" s="302"/>
      <c r="H667" s="302"/>
      <c r="I667" s="52">
        <f t="shared" ref="I667:P667" si="122">SUM(I668:I670)</f>
        <v>0</v>
      </c>
      <c r="J667" s="52">
        <f t="shared" si="122"/>
        <v>52.550000000000004</v>
      </c>
      <c r="K667" s="52">
        <f t="shared" si="122"/>
        <v>61</v>
      </c>
      <c r="L667" s="52">
        <f t="shared" si="122"/>
        <v>61</v>
      </c>
      <c r="M667" s="52">
        <f t="shared" si="122"/>
        <v>0</v>
      </c>
      <c r="N667" s="52">
        <f t="shared" si="122"/>
        <v>0</v>
      </c>
      <c r="O667" s="52">
        <f t="shared" si="122"/>
        <v>0</v>
      </c>
      <c r="P667" s="52">
        <f t="shared" si="122"/>
        <v>0</v>
      </c>
    </row>
    <row r="668" spans="1:16" x14ac:dyDescent="0.2">
      <c r="A668" s="9"/>
      <c r="B668" s="148" t="s">
        <v>89</v>
      </c>
      <c r="C668" s="148" t="s">
        <v>215</v>
      </c>
      <c r="D668" s="148" t="s">
        <v>50</v>
      </c>
      <c r="E668" s="148"/>
      <c r="F668" s="148" t="s">
        <v>311</v>
      </c>
      <c r="G668" s="149" t="s">
        <v>27</v>
      </c>
      <c r="H668" s="150"/>
      <c r="I668" s="85">
        <v>0</v>
      </c>
      <c r="J668" s="85">
        <v>36.380000000000003</v>
      </c>
      <c r="K668" s="85">
        <v>0</v>
      </c>
      <c r="L668" s="85">
        <v>0</v>
      </c>
      <c r="M668" s="85">
        <v>0</v>
      </c>
      <c r="N668" s="85">
        <v>0</v>
      </c>
      <c r="O668" s="85">
        <v>0</v>
      </c>
      <c r="P668" s="85">
        <v>0</v>
      </c>
    </row>
    <row r="669" spans="1:16" x14ac:dyDescent="0.2">
      <c r="A669" s="9"/>
      <c r="B669" s="139" t="s">
        <v>89</v>
      </c>
      <c r="C669" s="139" t="s">
        <v>215</v>
      </c>
      <c r="D669" s="139" t="s">
        <v>50</v>
      </c>
      <c r="E669" s="139"/>
      <c r="F669" s="139" t="s">
        <v>313</v>
      </c>
      <c r="G669" s="137" t="s">
        <v>27</v>
      </c>
      <c r="H669" s="138"/>
      <c r="I669" s="85">
        <v>0</v>
      </c>
      <c r="J669" s="85">
        <v>16.170000000000002</v>
      </c>
      <c r="K669" s="85">
        <v>0</v>
      </c>
      <c r="L669" s="85">
        <v>0</v>
      </c>
      <c r="M669" s="85">
        <v>0</v>
      </c>
      <c r="N669" s="85">
        <v>0</v>
      </c>
      <c r="O669" s="85">
        <v>0</v>
      </c>
      <c r="P669" s="85">
        <v>0</v>
      </c>
    </row>
    <row r="670" spans="1:16" x14ac:dyDescent="0.2">
      <c r="A670" s="9"/>
      <c r="B670" s="219" t="s">
        <v>89</v>
      </c>
      <c r="C670" s="219" t="s">
        <v>215</v>
      </c>
      <c r="D670" s="219" t="s">
        <v>50</v>
      </c>
      <c r="E670" s="219"/>
      <c r="F670" s="219" t="s">
        <v>312</v>
      </c>
      <c r="G670" s="210" t="s">
        <v>27</v>
      </c>
      <c r="H670" s="211"/>
      <c r="I670" s="85">
        <v>0</v>
      </c>
      <c r="J670" s="85">
        <v>0</v>
      </c>
      <c r="K670" s="85">
        <v>61</v>
      </c>
      <c r="L670" s="85">
        <v>61</v>
      </c>
      <c r="M670" s="85">
        <v>0</v>
      </c>
      <c r="N670" s="85">
        <v>0</v>
      </c>
      <c r="O670" s="85">
        <v>0</v>
      </c>
      <c r="P670" s="85">
        <v>0</v>
      </c>
    </row>
    <row r="671" spans="1:16" x14ac:dyDescent="0.2">
      <c r="A671" s="302" t="s">
        <v>79</v>
      </c>
      <c r="B671" s="302"/>
      <c r="C671" s="302"/>
      <c r="D671" s="302"/>
      <c r="E671" s="302"/>
      <c r="F671" s="302"/>
      <c r="G671" s="302"/>
      <c r="H671" s="302"/>
      <c r="I671" s="52">
        <f>SUM(I672)</f>
        <v>0</v>
      </c>
      <c r="J671" s="52">
        <f t="shared" ref="J671:P671" si="123">SUM(J672)</f>
        <v>149.5</v>
      </c>
      <c r="K671" s="52">
        <f t="shared" si="123"/>
        <v>0</v>
      </c>
      <c r="L671" s="52">
        <f t="shared" si="123"/>
        <v>0</v>
      </c>
      <c r="M671" s="52">
        <f t="shared" si="123"/>
        <v>0</v>
      </c>
      <c r="N671" s="52">
        <f t="shared" si="123"/>
        <v>0</v>
      </c>
      <c r="O671" s="52">
        <f t="shared" si="123"/>
        <v>0</v>
      </c>
      <c r="P671" s="52">
        <f t="shared" si="123"/>
        <v>0</v>
      </c>
    </row>
    <row r="672" spans="1:16" x14ac:dyDescent="0.2">
      <c r="A672" s="9"/>
      <c r="B672" s="148" t="s">
        <v>89</v>
      </c>
      <c r="C672" s="148" t="s">
        <v>314</v>
      </c>
      <c r="D672" s="148" t="s">
        <v>50</v>
      </c>
      <c r="E672" s="148"/>
      <c r="F672" s="148"/>
      <c r="G672" s="149" t="s">
        <v>315</v>
      </c>
      <c r="H672" s="150"/>
      <c r="I672" s="85">
        <v>0</v>
      </c>
      <c r="J672" s="85">
        <v>149.5</v>
      </c>
      <c r="K672" s="85">
        <v>0</v>
      </c>
      <c r="L672" s="85">
        <v>0</v>
      </c>
      <c r="M672" s="85">
        <v>0</v>
      </c>
      <c r="N672" s="85">
        <v>0</v>
      </c>
      <c r="O672" s="85">
        <v>0</v>
      </c>
      <c r="P672" s="85">
        <v>0</v>
      </c>
    </row>
    <row r="674" spans="3:21" x14ac:dyDescent="0.2">
      <c r="I674" s="123">
        <f>SUM(I3+I117+I156+I187+I371+I396+I448+I510)</f>
        <v>1107049.3600000001</v>
      </c>
      <c r="J674" s="123">
        <f>SUM(J3+J117+J156+J187+J371+J396+J448+J510)</f>
        <v>1753879.2540000002</v>
      </c>
      <c r="K674" s="123">
        <f>SUM(K3+K117+K156+K187+K371+K384+K396+K448+K510)</f>
        <v>1963841</v>
      </c>
      <c r="L674" s="123">
        <f>SUM(L3+L117+L156+L187+L371+L384+L396+L448+L510)</f>
        <v>2115972.61</v>
      </c>
      <c r="M674" s="123">
        <f>SUM(M3+M117+M156+M187+M371+M384+M396+M448+M510)</f>
        <v>1933287.46</v>
      </c>
      <c r="N674" s="123">
        <f>SUM(N3+N117+N156+N187+N371+N396+N448+N510)</f>
        <v>1729370</v>
      </c>
      <c r="O674" s="123">
        <f>SUM(O3+O117+O156+O187+O371+O396+O448+O510)</f>
        <v>1262007</v>
      </c>
      <c r="P674" s="123">
        <f>SUM(P3+P117+P156+P187+P371+P396+P448+P510)</f>
        <v>1262007</v>
      </c>
    </row>
    <row r="676" spans="3:21" x14ac:dyDescent="0.2">
      <c r="C676" s="12"/>
      <c r="D676" s="1" t="s">
        <v>90</v>
      </c>
    </row>
    <row r="677" spans="3:21" x14ac:dyDescent="0.2">
      <c r="C677" s="13"/>
      <c r="D677" s="1" t="s">
        <v>91</v>
      </c>
    </row>
    <row r="678" spans="3:21" x14ac:dyDescent="0.2">
      <c r="C678" s="14"/>
      <c r="D678" s="1" t="s">
        <v>92</v>
      </c>
    </row>
    <row r="679" spans="3:21" x14ac:dyDescent="0.2">
      <c r="C679" s="15"/>
      <c r="D679" s="1" t="s">
        <v>93</v>
      </c>
    </row>
    <row r="680" spans="3:21" x14ac:dyDescent="0.2">
      <c r="C680" s="16"/>
      <c r="D680" s="1" t="s">
        <v>94</v>
      </c>
    </row>
    <row r="688" spans="3:21" x14ac:dyDescent="0.2">
      <c r="U68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1:2" x14ac:dyDescent="0.2">
      <c r="B753" s="7"/>
    </row>
    <row r="754" spans="1:2" x14ac:dyDescent="0.2">
      <c r="B754" s="7"/>
    </row>
    <row r="755" spans="1:2" x14ac:dyDescent="0.2">
      <c r="B755" s="7"/>
    </row>
    <row r="756" spans="1:2" x14ac:dyDescent="0.2">
      <c r="B756" s="7"/>
    </row>
    <row r="757" spans="1:2" x14ac:dyDescent="0.2">
      <c r="B757" s="7"/>
    </row>
    <row r="758" spans="1:2" x14ac:dyDescent="0.2">
      <c r="B758" s="7"/>
    </row>
    <row r="759" spans="1:2" x14ac:dyDescent="0.2">
      <c r="A759" s="7"/>
      <c r="B759" s="7"/>
    </row>
    <row r="760" spans="1:2" x14ac:dyDescent="0.2">
      <c r="A760" s="7"/>
      <c r="B760" s="7"/>
    </row>
    <row r="761" spans="1:2" x14ac:dyDescent="0.2">
      <c r="A761" s="7"/>
      <c r="B761" s="7"/>
    </row>
    <row r="762" spans="1:2" x14ac:dyDescent="0.2">
      <c r="A762" s="7"/>
      <c r="B762" s="7"/>
    </row>
    <row r="763" spans="1:2" x14ac:dyDescent="0.2">
      <c r="A763" s="7"/>
    </row>
    <row r="764" spans="1:2" x14ac:dyDescent="0.2">
      <c r="A764" s="7"/>
    </row>
    <row r="765" spans="1:2" x14ac:dyDescent="0.2">
      <c r="A765" s="7"/>
    </row>
    <row r="766" spans="1:2" x14ac:dyDescent="0.2">
      <c r="A766" s="7"/>
    </row>
    <row r="767" spans="1:2" x14ac:dyDescent="0.2">
      <c r="A767" s="7"/>
    </row>
    <row r="768" spans="1:2" x14ac:dyDescent="0.2">
      <c r="A768" s="7"/>
    </row>
    <row r="796" spans="2:9" x14ac:dyDescent="0.2">
      <c r="B796" s="7"/>
      <c r="C796" s="7"/>
      <c r="D796" s="7"/>
      <c r="E796" s="281"/>
      <c r="F796" s="281"/>
      <c r="G796" s="7"/>
      <c r="H796" s="7"/>
      <c r="I796" s="7"/>
    </row>
    <row r="797" spans="2:9" x14ac:dyDescent="0.2">
      <c r="B797" s="7"/>
      <c r="C797" s="7"/>
      <c r="D797" s="7"/>
      <c r="E797" s="281"/>
      <c r="F797" s="281"/>
      <c r="G797" s="7"/>
      <c r="H797" s="7"/>
      <c r="I797" s="7"/>
    </row>
    <row r="798" spans="2:9" x14ac:dyDescent="0.2">
      <c r="B798" s="7"/>
      <c r="C798" s="7"/>
      <c r="D798" s="7"/>
      <c r="E798" s="281"/>
      <c r="F798" s="281"/>
      <c r="G798" s="7"/>
      <c r="H798" s="7"/>
      <c r="I798" s="7"/>
    </row>
    <row r="799" spans="2:9" x14ac:dyDescent="0.2">
      <c r="B799" s="7"/>
      <c r="C799" s="7"/>
      <c r="D799" s="7"/>
      <c r="E799" s="281"/>
      <c r="F799" s="281"/>
      <c r="G799" s="7"/>
      <c r="H799" s="7"/>
      <c r="I799" s="7"/>
    </row>
    <row r="800" spans="2:9" x14ac:dyDescent="0.2">
      <c r="B800" s="7"/>
      <c r="C800" s="7"/>
      <c r="D800" s="7"/>
      <c r="E800" s="281"/>
      <c r="F800" s="281"/>
      <c r="G800" s="7"/>
      <c r="H800" s="7"/>
      <c r="I800" s="7"/>
    </row>
    <row r="801" spans="2:9" x14ac:dyDescent="0.2">
      <c r="B801" s="7"/>
      <c r="C801" s="7"/>
      <c r="D801" s="7"/>
      <c r="E801" s="281"/>
      <c r="F801" s="281"/>
      <c r="G801" s="7"/>
      <c r="H801" s="7"/>
      <c r="I801" s="7"/>
    </row>
    <row r="802" spans="2:9" x14ac:dyDescent="0.2">
      <c r="B802" s="7"/>
      <c r="C802" s="7"/>
      <c r="D802" s="7"/>
      <c r="E802" s="281"/>
      <c r="F802" s="281"/>
      <c r="G802" s="7"/>
      <c r="H802" s="7"/>
      <c r="I802" s="7"/>
    </row>
    <row r="803" spans="2:9" x14ac:dyDescent="0.2">
      <c r="B803" s="7"/>
      <c r="C803" s="7"/>
      <c r="D803" s="7"/>
      <c r="E803" s="281"/>
      <c r="F803" s="281"/>
      <c r="G803" s="7"/>
      <c r="H803" s="7"/>
      <c r="I803" s="7"/>
    </row>
    <row r="804" spans="2:9" x14ac:dyDescent="0.2">
      <c r="B804" s="7"/>
      <c r="C804" s="7"/>
      <c r="D804" s="7"/>
      <c r="E804" s="281"/>
      <c r="F804" s="281"/>
      <c r="G804" s="7"/>
      <c r="H804" s="7"/>
      <c r="I804" s="7"/>
    </row>
    <row r="805" spans="2:9" x14ac:dyDescent="0.2">
      <c r="B805" s="7"/>
      <c r="C805" s="7"/>
      <c r="D805" s="7"/>
      <c r="E805" s="281"/>
      <c r="F805" s="281"/>
      <c r="G805" s="7"/>
      <c r="H805" s="7"/>
      <c r="I805" s="7"/>
    </row>
    <row r="806" spans="2:9" x14ac:dyDescent="0.2">
      <c r="B806" s="7"/>
      <c r="C806" s="7"/>
      <c r="D806" s="7"/>
      <c r="E806" s="281"/>
      <c r="F806" s="281"/>
      <c r="G806" s="7"/>
      <c r="H806" s="7"/>
      <c r="I806" s="7"/>
    </row>
    <row r="807" spans="2:9" x14ac:dyDescent="0.2">
      <c r="B807" s="7"/>
      <c r="C807" s="7"/>
      <c r="D807" s="7"/>
      <c r="E807" s="281"/>
      <c r="F807" s="281"/>
      <c r="G807" s="7"/>
      <c r="H807" s="7"/>
      <c r="I807" s="7"/>
    </row>
    <row r="808" spans="2:9" x14ac:dyDescent="0.2">
      <c r="B808" s="7"/>
      <c r="C808" s="7"/>
      <c r="D808" s="7"/>
      <c r="E808" s="281"/>
      <c r="F808" s="281"/>
      <c r="G808" s="7"/>
      <c r="H808" s="7"/>
      <c r="I808" s="7"/>
    </row>
    <row r="809" spans="2:9" x14ac:dyDescent="0.2">
      <c r="B809" s="7"/>
      <c r="C809" s="7"/>
      <c r="D809" s="7"/>
      <c r="E809" s="281"/>
      <c r="F809" s="281"/>
      <c r="G809" s="7"/>
      <c r="H809" s="7"/>
      <c r="I809" s="7"/>
    </row>
    <row r="810" spans="2:9" x14ac:dyDescent="0.2">
      <c r="B810" s="7"/>
      <c r="C810" s="7"/>
      <c r="D810" s="7"/>
      <c r="E810" s="281"/>
      <c r="F810" s="281"/>
      <c r="G810" s="7"/>
      <c r="H810" s="7"/>
      <c r="I810" s="7"/>
    </row>
    <row r="811" spans="2:9" x14ac:dyDescent="0.2">
      <c r="B811" s="7"/>
      <c r="C811" s="7"/>
      <c r="D811" s="7"/>
      <c r="E811" s="281"/>
      <c r="F811" s="281"/>
      <c r="G811" s="7"/>
      <c r="H811" s="7"/>
      <c r="I811" s="7"/>
    </row>
    <row r="812" spans="2:9" x14ac:dyDescent="0.2">
      <c r="B812" s="7"/>
      <c r="C812" s="7"/>
      <c r="D812" s="7"/>
      <c r="E812" s="281"/>
      <c r="F812" s="281"/>
      <c r="G812" s="7"/>
      <c r="H812" s="7"/>
      <c r="I812" s="7"/>
    </row>
    <row r="813" spans="2:9" x14ac:dyDescent="0.2">
      <c r="B813" s="7"/>
      <c r="C813" s="7"/>
      <c r="D813" s="7"/>
      <c r="E813" s="281"/>
      <c r="F813" s="281"/>
      <c r="G813" s="7"/>
      <c r="H813" s="7"/>
      <c r="I813" s="7"/>
    </row>
    <row r="814" spans="2:9" x14ac:dyDescent="0.2">
      <c r="B814" s="7"/>
      <c r="C814" s="7"/>
      <c r="D814" s="7"/>
      <c r="E814" s="281"/>
      <c r="F814" s="281"/>
      <c r="G814" s="7"/>
      <c r="H814" s="7"/>
      <c r="I814" s="7"/>
    </row>
    <row r="815" spans="2:9" x14ac:dyDescent="0.2">
      <c r="B815" s="7"/>
      <c r="C815" s="7"/>
      <c r="D815" s="7"/>
      <c r="E815" s="281"/>
      <c r="F815" s="281"/>
      <c r="G815" s="7"/>
      <c r="H815" s="7"/>
      <c r="I815" s="7"/>
    </row>
    <row r="816" spans="2:9" x14ac:dyDescent="0.2">
      <c r="B816" s="7"/>
      <c r="C816" s="7"/>
      <c r="D816" s="7"/>
      <c r="E816" s="281"/>
      <c r="F816" s="281"/>
      <c r="G816" s="7"/>
      <c r="H816" s="7"/>
      <c r="I816" s="7"/>
    </row>
    <row r="817" spans="2:9" x14ac:dyDescent="0.2">
      <c r="B817" s="7"/>
      <c r="C817" s="7"/>
      <c r="D817" s="7"/>
      <c r="E817" s="281"/>
      <c r="F817" s="281"/>
      <c r="G817" s="7"/>
      <c r="H817" s="7"/>
      <c r="I817" s="7"/>
    </row>
    <row r="818" spans="2:9" x14ac:dyDescent="0.2">
      <c r="B818" s="7"/>
      <c r="C818" s="7"/>
      <c r="D818" s="7"/>
      <c r="E818" s="281"/>
      <c r="F818" s="281"/>
      <c r="G818" s="7"/>
      <c r="H818" s="7"/>
      <c r="I818" s="7"/>
    </row>
    <row r="819" spans="2:9" x14ac:dyDescent="0.2">
      <c r="B819" s="7"/>
      <c r="C819" s="7"/>
      <c r="D819" s="7"/>
      <c r="E819" s="281"/>
      <c r="F819" s="281"/>
      <c r="G819" s="7"/>
      <c r="H819" s="7"/>
      <c r="I819" s="7"/>
    </row>
    <row r="820" spans="2:9" x14ac:dyDescent="0.2">
      <c r="B820" s="7"/>
      <c r="C820" s="7"/>
      <c r="D820" s="7"/>
      <c r="E820" s="281"/>
      <c r="F820" s="281"/>
      <c r="G820" s="7"/>
      <c r="H820" s="7"/>
      <c r="I820" s="7"/>
    </row>
    <row r="821" spans="2:9" x14ac:dyDescent="0.2">
      <c r="B821" s="7"/>
      <c r="C821" s="7"/>
      <c r="D821" s="7"/>
      <c r="E821" s="281"/>
      <c r="F821" s="281"/>
      <c r="G821" s="7"/>
      <c r="H821" s="7"/>
      <c r="I821" s="7"/>
    </row>
    <row r="822" spans="2:9" x14ac:dyDescent="0.2">
      <c r="B822" s="7"/>
      <c r="C822" s="7"/>
      <c r="D822" s="7"/>
      <c r="E822" s="281"/>
      <c r="F822" s="281"/>
      <c r="G822" s="7"/>
      <c r="H822" s="7"/>
      <c r="I822" s="7"/>
    </row>
    <row r="823" spans="2:9" x14ac:dyDescent="0.2">
      <c r="B823" s="7"/>
      <c r="C823" s="7"/>
      <c r="D823" s="7"/>
      <c r="E823" s="281"/>
      <c r="F823" s="281"/>
      <c r="G823" s="7"/>
      <c r="H823" s="7"/>
      <c r="I823" s="7"/>
    </row>
    <row r="824" spans="2:9" x14ac:dyDescent="0.2">
      <c r="B824" s="7"/>
      <c r="C824" s="7"/>
      <c r="D824" s="7"/>
      <c r="E824" s="281"/>
      <c r="F824" s="281"/>
      <c r="G824" s="7"/>
      <c r="H824" s="7"/>
      <c r="I824" s="7"/>
    </row>
    <row r="825" spans="2:9" x14ac:dyDescent="0.2">
      <c r="B825" s="7"/>
      <c r="C825" s="7"/>
      <c r="D825" s="7"/>
      <c r="E825" s="281"/>
      <c r="F825" s="281"/>
      <c r="G825" s="7"/>
      <c r="H825" s="7"/>
      <c r="I825" s="7"/>
    </row>
    <row r="826" spans="2:9" x14ac:dyDescent="0.2">
      <c r="B826" s="7"/>
      <c r="C826" s="7"/>
      <c r="D826" s="7"/>
      <c r="E826" s="281"/>
      <c r="F826" s="281"/>
      <c r="G826" s="7"/>
      <c r="H826" s="7"/>
      <c r="I826" s="7"/>
    </row>
    <row r="827" spans="2:9" x14ac:dyDescent="0.2">
      <c r="B827" s="7"/>
      <c r="C827" s="7"/>
      <c r="D827" s="7"/>
      <c r="E827" s="281"/>
      <c r="F827" s="281"/>
      <c r="G827" s="7"/>
      <c r="H827" s="7"/>
      <c r="I827" s="7"/>
    </row>
    <row r="828" spans="2:9" x14ac:dyDescent="0.2">
      <c r="B828" s="7"/>
      <c r="C828" s="7"/>
      <c r="D828" s="7"/>
      <c r="E828" s="281"/>
      <c r="F828" s="281"/>
      <c r="G828" s="7"/>
      <c r="H828" s="7"/>
      <c r="I828" s="7"/>
    </row>
    <row r="829" spans="2:9" x14ac:dyDescent="0.2">
      <c r="B829" s="7"/>
      <c r="C829" s="7"/>
      <c r="D829" s="7"/>
      <c r="E829" s="281"/>
      <c r="F829" s="281"/>
      <c r="G829" s="7"/>
      <c r="H829" s="7"/>
      <c r="I829" s="7"/>
    </row>
    <row r="830" spans="2:9" x14ac:dyDescent="0.2">
      <c r="B830" s="7"/>
      <c r="C830" s="7"/>
      <c r="D830" s="7"/>
      <c r="E830" s="281"/>
      <c r="F830" s="281"/>
      <c r="G830" s="7"/>
      <c r="H830" s="7"/>
      <c r="I830" s="7"/>
    </row>
    <row r="831" spans="2:9" x14ac:dyDescent="0.2">
      <c r="B831" s="7"/>
      <c r="C831" s="7"/>
      <c r="D831" s="7"/>
      <c r="E831" s="281"/>
      <c r="F831" s="281"/>
      <c r="G831" s="7"/>
      <c r="H831" s="7"/>
      <c r="I831" s="7"/>
    </row>
    <row r="832" spans="2:9" x14ac:dyDescent="0.2">
      <c r="B832" s="7"/>
      <c r="C832" s="7"/>
      <c r="D832" s="7"/>
      <c r="E832" s="281"/>
      <c r="F832" s="281"/>
      <c r="G832" s="7"/>
      <c r="H832" s="7"/>
      <c r="I832" s="7"/>
    </row>
    <row r="833" spans="2:9" x14ac:dyDescent="0.2">
      <c r="B833" s="7"/>
      <c r="C833" s="7"/>
      <c r="D833" s="7"/>
      <c r="E833" s="281"/>
      <c r="F833" s="281"/>
      <c r="G833" s="7"/>
      <c r="H833" s="7"/>
      <c r="I833" s="7"/>
    </row>
    <row r="834" spans="2:9" x14ac:dyDescent="0.2">
      <c r="B834" s="7"/>
      <c r="C834" s="7"/>
      <c r="D834" s="7"/>
      <c r="E834" s="281"/>
      <c r="F834" s="281"/>
      <c r="G834" s="7"/>
      <c r="H834" s="7"/>
      <c r="I834" s="7"/>
    </row>
    <row r="835" spans="2:9" x14ac:dyDescent="0.2">
      <c r="B835" s="7"/>
      <c r="C835" s="7"/>
      <c r="D835" s="7"/>
      <c r="E835" s="281"/>
      <c r="F835" s="281"/>
      <c r="G835" s="7"/>
      <c r="H835" s="7"/>
      <c r="I835" s="7"/>
    </row>
    <row r="836" spans="2:9" x14ac:dyDescent="0.2">
      <c r="B836" s="7"/>
      <c r="C836" s="7"/>
      <c r="D836" s="7"/>
      <c r="E836" s="281"/>
      <c r="F836" s="281"/>
      <c r="G836" s="7"/>
      <c r="H836" s="7"/>
      <c r="I836" s="7"/>
    </row>
    <row r="837" spans="2:9" x14ac:dyDescent="0.2">
      <c r="B837" s="7"/>
      <c r="C837" s="7"/>
      <c r="D837" s="7"/>
      <c r="E837" s="281"/>
      <c r="F837" s="281"/>
      <c r="G837" s="7"/>
      <c r="H837" s="7"/>
      <c r="I837" s="7"/>
    </row>
    <row r="838" spans="2:9" x14ac:dyDescent="0.2">
      <c r="B838" s="7"/>
      <c r="C838" s="7"/>
      <c r="D838" s="7"/>
      <c r="E838" s="281"/>
      <c r="F838" s="281"/>
      <c r="G838" s="7"/>
      <c r="H838" s="7"/>
      <c r="I838" s="7"/>
    </row>
    <row r="839" spans="2:9" x14ac:dyDescent="0.2">
      <c r="B839" s="7"/>
      <c r="C839" s="7"/>
      <c r="D839" s="7"/>
      <c r="E839" s="281"/>
      <c r="F839" s="281"/>
      <c r="G839" s="7"/>
      <c r="H839" s="7"/>
      <c r="I839" s="7"/>
    </row>
    <row r="840" spans="2:9" x14ac:dyDescent="0.2">
      <c r="B840" s="7"/>
      <c r="C840" s="7"/>
      <c r="D840" s="7"/>
      <c r="E840" s="281"/>
      <c r="F840" s="281"/>
      <c r="G840" s="7"/>
      <c r="H840" s="7"/>
      <c r="I840" s="7"/>
    </row>
    <row r="841" spans="2:9" x14ac:dyDescent="0.2">
      <c r="B841" s="7"/>
      <c r="C841" s="7"/>
      <c r="D841" s="7"/>
      <c r="E841" s="281"/>
      <c r="F841" s="281"/>
      <c r="G841" s="7"/>
      <c r="H841" s="7"/>
      <c r="I841" s="7"/>
    </row>
    <row r="842" spans="2:9" x14ac:dyDescent="0.2">
      <c r="B842" s="7"/>
      <c r="C842" s="7"/>
      <c r="D842" s="7"/>
      <c r="E842" s="281"/>
      <c r="F842" s="281"/>
      <c r="G842" s="7"/>
      <c r="H842" s="7"/>
      <c r="I842" s="7"/>
    </row>
    <row r="843" spans="2:9" x14ac:dyDescent="0.2">
      <c r="B843" s="7"/>
      <c r="C843" s="7"/>
      <c r="D843" s="7"/>
      <c r="E843" s="281"/>
      <c r="F843" s="281"/>
      <c r="G843" s="7"/>
      <c r="H843" s="7"/>
      <c r="I843" s="7"/>
    </row>
    <row r="844" spans="2:9" x14ac:dyDescent="0.2">
      <c r="B844" s="7"/>
      <c r="C844" s="7"/>
      <c r="D844" s="7"/>
      <c r="E844" s="281"/>
      <c r="F844" s="281"/>
      <c r="G844" s="7"/>
      <c r="H844" s="7"/>
      <c r="I844" s="7"/>
    </row>
    <row r="845" spans="2:9" x14ac:dyDescent="0.2">
      <c r="B845" s="7"/>
      <c r="C845" s="7"/>
      <c r="D845" s="7"/>
      <c r="E845" s="281"/>
      <c r="F845" s="281"/>
      <c r="G845" s="7"/>
      <c r="H845" s="7"/>
      <c r="I845" s="7"/>
    </row>
    <row r="846" spans="2:9" x14ac:dyDescent="0.2">
      <c r="B846" s="7"/>
      <c r="C846" s="7"/>
      <c r="D846" s="7"/>
      <c r="E846" s="281"/>
      <c r="F846" s="281"/>
      <c r="G846" s="7"/>
      <c r="H846" s="7"/>
      <c r="I846" s="7"/>
    </row>
    <row r="847" spans="2:9" x14ac:dyDescent="0.2">
      <c r="B847" s="7"/>
      <c r="C847" s="7"/>
      <c r="D847" s="7"/>
      <c r="E847" s="281"/>
      <c r="F847" s="281"/>
      <c r="G847" s="7"/>
      <c r="H847" s="7"/>
      <c r="I847" s="7"/>
    </row>
    <row r="848" spans="2:9" x14ac:dyDescent="0.2">
      <c r="B848" s="7"/>
      <c r="C848" s="7"/>
      <c r="D848" s="7"/>
      <c r="E848" s="281"/>
      <c r="F848" s="281"/>
      <c r="G848" s="7"/>
      <c r="H848" s="7"/>
      <c r="I848" s="7"/>
    </row>
    <row r="849" spans="2:9" x14ac:dyDescent="0.2">
      <c r="B849" s="7"/>
      <c r="C849" s="7"/>
      <c r="D849" s="7"/>
      <c r="E849" s="281"/>
      <c r="F849" s="281"/>
      <c r="G849" s="7"/>
      <c r="H849" s="7"/>
      <c r="I849" s="7"/>
    </row>
    <row r="850" spans="2:9" x14ac:dyDescent="0.2">
      <c r="B850" s="7"/>
      <c r="C850" s="7"/>
      <c r="D850" s="7"/>
      <c r="E850" s="281"/>
      <c r="F850" s="281"/>
      <c r="G850" s="7"/>
      <c r="H850" s="7"/>
      <c r="I850" s="7"/>
    </row>
    <row r="851" spans="2:9" x14ac:dyDescent="0.2">
      <c r="B851" s="7"/>
      <c r="C851" s="7"/>
      <c r="D851" s="7"/>
      <c r="E851" s="281"/>
      <c r="F851" s="281"/>
      <c r="G851" s="7"/>
      <c r="H851" s="7"/>
      <c r="I851" s="7"/>
    </row>
    <row r="852" spans="2:9" x14ac:dyDescent="0.2">
      <c r="B852" s="7"/>
      <c r="C852" s="7"/>
      <c r="D852" s="7"/>
      <c r="E852" s="281"/>
      <c r="F852" s="281"/>
      <c r="G852" s="7"/>
      <c r="H852" s="7"/>
      <c r="I852" s="7"/>
    </row>
    <row r="853" spans="2:9" x14ac:dyDescent="0.2">
      <c r="B853" s="7"/>
      <c r="C853" s="7"/>
      <c r="D853" s="7"/>
      <c r="E853" s="281"/>
      <c r="F853" s="281"/>
      <c r="G853" s="7"/>
      <c r="H853" s="7"/>
      <c r="I853" s="7"/>
    </row>
    <row r="854" spans="2:9" x14ac:dyDescent="0.2">
      <c r="B854" s="7"/>
      <c r="C854" s="7"/>
      <c r="D854" s="7"/>
      <c r="E854" s="281"/>
      <c r="F854" s="281"/>
      <c r="G854" s="7"/>
      <c r="H854" s="7"/>
      <c r="I854" s="7"/>
    </row>
    <row r="855" spans="2:9" x14ac:dyDescent="0.2">
      <c r="B855" s="7"/>
      <c r="C855" s="7"/>
      <c r="D855" s="7"/>
      <c r="E855" s="281"/>
      <c r="F855" s="281"/>
      <c r="G855" s="7"/>
      <c r="H855" s="7"/>
      <c r="I855" s="7"/>
    </row>
    <row r="856" spans="2:9" x14ac:dyDescent="0.2">
      <c r="B856" s="7"/>
      <c r="C856" s="7"/>
      <c r="D856" s="7"/>
      <c r="E856" s="281"/>
      <c r="F856" s="281"/>
      <c r="G856" s="7"/>
      <c r="H856" s="7"/>
      <c r="I856" s="7"/>
    </row>
    <row r="857" spans="2:9" x14ac:dyDescent="0.2">
      <c r="B857" s="7"/>
      <c r="C857" s="7"/>
      <c r="D857" s="7"/>
      <c r="E857" s="281"/>
      <c r="F857" s="281"/>
      <c r="G857" s="7"/>
      <c r="H857" s="7"/>
      <c r="I857" s="7"/>
    </row>
    <row r="858" spans="2:9" x14ac:dyDescent="0.2">
      <c r="B858" s="7"/>
      <c r="C858" s="7"/>
      <c r="D858" s="7"/>
      <c r="E858" s="281"/>
      <c r="F858" s="281"/>
      <c r="G858" s="7"/>
      <c r="H858" s="7"/>
      <c r="I858" s="7"/>
    </row>
    <row r="859" spans="2:9" x14ac:dyDescent="0.2">
      <c r="B859" s="7"/>
      <c r="C859" s="7"/>
      <c r="D859" s="7"/>
      <c r="E859" s="281"/>
      <c r="F859" s="281"/>
      <c r="G859" s="7"/>
      <c r="H859" s="7"/>
      <c r="I859" s="7"/>
    </row>
    <row r="860" spans="2:9" x14ac:dyDescent="0.2">
      <c r="B860" s="7"/>
      <c r="C860" s="7"/>
      <c r="D860" s="7"/>
      <c r="E860" s="281"/>
      <c r="F860" s="281"/>
      <c r="G860" s="7"/>
      <c r="H860" s="7"/>
      <c r="I860" s="7"/>
    </row>
    <row r="861" spans="2:9" x14ac:dyDescent="0.2">
      <c r="B861" s="7"/>
      <c r="C861" s="7"/>
      <c r="D861" s="7"/>
      <c r="E861" s="281"/>
      <c r="F861" s="281"/>
      <c r="G861" s="7"/>
      <c r="H861" s="7"/>
      <c r="I861" s="7"/>
    </row>
  </sheetData>
  <sheetProtection selectLockedCells="1" selectUnlockedCells="1"/>
  <mergeCells count="508">
    <mergeCell ref="G36:H36"/>
    <mergeCell ref="G40:H40"/>
    <mergeCell ref="G86:H86"/>
    <mergeCell ref="G536:H536"/>
    <mergeCell ref="N380:N381"/>
    <mergeCell ref="G34:H34"/>
    <mergeCell ref="I365:I367"/>
    <mergeCell ref="I380:I381"/>
    <mergeCell ref="G9:H9"/>
    <mergeCell ref="G11:H11"/>
    <mergeCell ref="G14:H14"/>
    <mergeCell ref="G24:H24"/>
    <mergeCell ref="G306:H306"/>
    <mergeCell ref="G305:H305"/>
    <mergeCell ref="A285:H285"/>
    <mergeCell ref="A286:H286"/>
    <mergeCell ref="G292:H292"/>
    <mergeCell ref="G287:H287"/>
    <mergeCell ref="G295:H295"/>
    <mergeCell ref="G296:H296"/>
    <mergeCell ref="G299:H299"/>
    <mergeCell ref="G301:H301"/>
    <mergeCell ref="G304:H304"/>
    <mergeCell ref="G330:H330"/>
    <mergeCell ref="G331:H331"/>
    <mergeCell ref="G338:H338"/>
    <mergeCell ref="G194:H194"/>
    <mergeCell ref="A255:H255"/>
    <mergeCell ref="G548:H548"/>
    <mergeCell ref="G551:H551"/>
    <mergeCell ref="G552:H552"/>
    <mergeCell ref="G191:H191"/>
    <mergeCell ref="G193:H193"/>
    <mergeCell ref="G195:H195"/>
    <mergeCell ref="A199:H199"/>
    <mergeCell ref="G192:H192"/>
    <mergeCell ref="G253:H253"/>
    <mergeCell ref="G327:H327"/>
    <mergeCell ref="G332:H332"/>
    <mergeCell ref="G334:H334"/>
    <mergeCell ref="G484:H484"/>
    <mergeCell ref="A516:H516"/>
    <mergeCell ref="G375:H375"/>
    <mergeCell ref="G376:H376"/>
    <mergeCell ref="G276:H276"/>
    <mergeCell ref="G274:H274"/>
    <mergeCell ref="G272:H272"/>
    <mergeCell ref="G456:H456"/>
    <mergeCell ref="G460:H460"/>
    <mergeCell ref="A435:H435"/>
    <mergeCell ref="A429:H429"/>
    <mergeCell ref="G518:H518"/>
    <mergeCell ref="G519:H519"/>
    <mergeCell ref="G520:H520"/>
    <mergeCell ref="G521:H521"/>
    <mergeCell ref="G522:H522"/>
    <mergeCell ref="G443:H443"/>
    <mergeCell ref="G444:H444"/>
    <mergeCell ref="G442:H442"/>
    <mergeCell ref="G453:H453"/>
    <mergeCell ref="G452:H452"/>
    <mergeCell ref="A450:H450"/>
    <mergeCell ref="A436:H436"/>
    <mergeCell ref="A448:H448"/>
    <mergeCell ref="G420:H420"/>
    <mergeCell ref="A449:H449"/>
    <mergeCell ref="G433:H433"/>
    <mergeCell ref="G432:H432"/>
    <mergeCell ref="A431:H431"/>
    <mergeCell ref="A300:H300"/>
    <mergeCell ref="G311:H311"/>
    <mergeCell ref="G314:H314"/>
    <mergeCell ref="G317:H317"/>
    <mergeCell ref="G320:H320"/>
    <mergeCell ref="G337:H337"/>
    <mergeCell ref="G357:H357"/>
    <mergeCell ref="A387:H387"/>
    <mergeCell ref="A391:H391"/>
    <mergeCell ref="G321:H321"/>
    <mergeCell ref="G310:H310"/>
    <mergeCell ref="G316:H316"/>
    <mergeCell ref="G319:H319"/>
    <mergeCell ref="G322:H322"/>
    <mergeCell ref="G309:H309"/>
    <mergeCell ref="G307:H307"/>
    <mergeCell ref="G312:H312"/>
    <mergeCell ref="G315:H315"/>
    <mergeCell ref="G318:H318"/>
    <mergeCell ref="G313:H313"/>
    <mergeCell ref="G308:H308"/>
    <mergeCell ref="G342:H342"/>
    <mergeCell ref="G358:H358"/>
    <mergeCell ref="G377:H377"/>
    <mergeCell ref="A323:H323"/>
    <mergeCell ref="G328:H328"/>
    <mergeCell ref="G326:H326"/>
    <mergeCell ref="G329:H329"/>
    <mergeCell ref="G404:H404"/>
    <mergeCell ref="A403:H403"/>
    <mergeCell ref="G406:H406"/>
    <mergeCell ref="G407:H407"/>
    <mergeCell ref="G364:H364"/>
    <mergeCell ref="G405:H405"/>
    <mergeCell ref="A393:H393"/>
    <mergeCell ref="G400:H400"/>
    <mergeCell ref="G401:H401"/>
    <mergeCell ref="G402:H402"/>
    <mergeCell ref="G333:H333"/>
    <mergeCell ref="A396:H396"/>
    <mergeCell ref="G324:H324"/>
    <mergeCell ref="G325:H325"/>
    <mergeCell ref="A373:H373"/>
    <mergeCell ref="A374:H374"/>
    <mergeCell ref="A368:H368"/>
    <mergeCell ref="G378:H378"/>
    <mergeCell ref="G390:H390"/>
    <mergeCell ref="A399:H399"/>
    <mergeCell ref="G620:H620"/>
    <mergeCell ref="G614:H614"/>
    <mergeCell ref="A546:H546"/>
    <mergeCell ref="A534:H534"/>
    <mergeCell ref="A555:H555"/>
    <mergeCell ref="A556:H556"/>
    <mergeCell ref="A392:H392"/>
    <mergeCell ref="G514:H514"/>
    <mergeCell ref="G509:H509"/>
    <mergeCell ref="G503:H503"/>
    <mergeCell ref="G505:H505"/>
    <mergeCell ref="G507:H507"/>
    <mergeCell ref="G486:H486"/>
    <mergeCell ref="G462:H462"/>
    <mergeCell ref="A482:H482"/>
    <mergeCell ref="G502:H502"/>
    <mergeCell ref="G408:H408"/>
    <mergeCell ref="G455:H455"/>
    <mergeCell ref="A430:H430"/>
    <mergeCell ref="G461:H461"/>
    <mergeCell ref="A459:H459"/>
    <mergeCell ref="G437:H437"/>
    <mergeCell ref="G416:H416"/>
    <mergeCell ref="G439:H439"/>
    <mergeCell ref="G626:H626"/>
    <mergeCell ref="G627:H627"/>
    <mergeCell ref="G615:H615"/>
    <mergeCell ref="G616:H616"/>
    <mergeCell ref="G617:H617"/>
    <mergeCell ref="A190:H190"/>
    <mergeCell ref="G577:H577"/>
    <mergeCell ref="G612:H612"/>
    <mergeCell ref="G613:H613"/>
    <mergeCell ref="G496:H496"/>
    <mergeCell ref="A499:H499"/>
    <mergeCell ref="A498:H498"/>
    <mergeCell ref="A525:H525"/>
    <mergeCell ref="G504:H504"/>
    <mergeCell ref="G506:H506"/>
    <mergeCell ref="G575:H575"/>
    <mergeCell ref="G447:H447"/>
    <mergeCell ref="G446:H446"/>
    <mergeCell ref="G454:H454"/>
    <mergeCell ref="G589:H589"/>
    <mergeCell ref="A500:H500"/>
    <mergeCell ref="A385:H385"/>
    <mergeCell ref="G623:H623"/>
    <mergeCell ref="G409:H409"/>
    <mergeCell ref="A667:H667"/>
    <mergeCell ref="G642:H642"/>
    <mergeCell ref="G643:H643"/>
    <mergeCell ref="G644:H644"/>
    <mergeCell ref="G629:H629"/>
    <mergeCell ref="G639:H639"/>
    <mergeCell ref="G647:H647"/>
    <mergeCell ref="G635:H635"/>
    <mergeCell ref="G636:H636"/>
    <mergeCell ref="G637:H637"/>
    <mergeCell ref="G638:H638"/>
    <mergeCell ref="G648:H648"/>
    <mergeCell ref="G649:H649"/>
    <mergeCell ref="G650:H650"/>
    <mergeCell ref="G651:H651"/>
    <mergeCell ref="G652:H652"/>
    <mergeCell ref="G653:H653"/>
    <mergeCell ref="G654:H654"/>
    <mergeCell ref="G655:H655"/>
    <mergeCell ref="G640:H640"/>
    <mergeCell ref="G632:H632"/>
    <mergeCell ref="G641:H641"/>
    <mergeCell ref="G631:H631"/>
    <mergeCell ref="G633:H633"/>
    <mergeCell ref="A189:H189"/>
    <mergeCell ref="G152:H152"/>
    <mergeCell ref="A144:H144"/>
    <mergeCell ref="G163:H163"/>
    <mergeCell ref="A188:H188"/>
    <mergeCell ref="A164:H164"/>
    <mergeCell ref="G171:H171"/>
    <mergeCell ref="G155:H155"/>
    <mergeCell ref="G172:H172"/>
    <mergeCell ref="G173:H173"/>
    <mergeCell ref="A177:H177"/>
    <mergeCell ref="G178:H178"/>
    <mergeCell ref="G179:H179"/>
    <mergeCell ref="G181:H181"/>
    <mergeCell ref="G182:H182"/>
    <mergeCell ref="G183:H183"/>
    <mergeCell ref="G160:H160"/>
    <mergeCell ref="A158:H158"/>
    <mergeCell ref="A166:H166"/>
    <mergeCell ref="G170:H170"/>
    <mergeCell ref="A165:H165"/>
    <mergeCell ref="A187:H187"/>
    <mergeCell ref="G184:H184"/>
    <mergeCell ref="G29:H29"/>
    <mergeCell ref="G30:H30"/>
    <mergeCell ref="G162:H162"/>
    <mergeCell ref="G51:H51"/>
    <mergeCell ref="G42:H42"/>
    <mergeCell ref="G37:H37"/>
    <mergeCell ref="G38:H38"/>
    <mergeCell ref="A66:H66"/>
    <mergeCell ref="G62:H62"/>
    <mergeCell ref="G45:H45"/>
    <mergeCell ref="G46:H46"/>
    <mergeCell ref="G41:H41"/>
    <mergeCell ref="G48:H48"/>
    <mergeCell ref="G39:H39"/>
    <mergeCell ref="A74:H74"/>
    <mergeCell ref="G70:H70"/>
    <mergeCell ref="G53:H53"/>
    <mergeCell ref="A157:H157"/>
    <mergeCell ref="G94:H94"/>
    <mergeCell ref="A129:H129"/>
    <mergeCell ref="A134:H134"/>
    <mergeCell ref="A142:H142"/>
    <mergeCell ref="A125:H125"/>
    <mergeCell ref="G56:H56"/>
    <mergeCell ref="G57:H57"/>
    <mergeCell ref="G60:H60"/>
    <mergeCell ref="G175:H175"/>
    <mergeCell ref="G168:H168"/>
    <mergeCell ref="A169:H169"/>
    <mergeCell ref="G127:H127"/>
    <mergeCell ref="G136:H136"/>
    <mergeCell ref="G161:H161"/>
    <mergeCell ref="A133:H133"/>
    <mergeCell ref="A138:H138"/>
    <mergeCell ref="A139:H139"/>
    <mergeCell ref="G145:H145"/>
    <mergeCell ref="A146:H146"/>
    <mergeCell ref="A147:H147"/>
    <mergeCell ref="A148:H148"/>
    <mergeCell ref="G149:H149"/>
    <mergeCell ref="G167:H167"/>
    <mergeCell ref="G174:H174"/>
    <mergeCell ref="G32:H32"/>
    <mergeCell ref="G33:H33"/>
    <mergeCell ref="G28:H28"/>
    <mergeCell ref="G186:H186"/>
    <mergeCell ref="G55:H55"/>
    <mergeCell ref="G54:H54"/>
    <mergeCell ref="G58:H58"/>
    <mergeCell ref="G65:H65"/>
    <mergeCell ref="G90:H90"/>
    <mergeCell ref="G116:H116"/>
    <mergeCell ref="A117:H117"/>
    <mergeCell ref="G88:H88"/>
    <mergeCell ref="G103:H103"/>
    <mergeCell ref="G109:H109"/>
    <mergeCell ref="G97:H97"/>
    <mergeCell ref="G106:H106"/>
    <mergeCell ref="G101:H101"/>
    <mergeCell ref="G122:H122"/>
    <mergeCell ref="A100:H100"/>
    <mergeCell ref="A107:H107"/>
    <mergeCell ref="G115:H115"/>
    <mergeCell ref="A140:H140"/>
    <mergeCell ref="G141:H141"/>
    <mergeCell ref="A156:H156"/>
    <mergeCell ref="G79:H79"/>
    <mergeCell ref="A85:H85"/>
    <mergeCell ref="G93:H93"/>
    <mergeCell ref="G10:H10"/>
    <mergeCell ref="G25:H25"/>
    <mergeCell ref="G27:H27"/>
    <mergeCell ref="A23:H23"/>
    <mergeCell ref="A77:H77"/>
    <mergeCell ref="A1:P1"/>
    <mergeCell ref="G2:H2"/>
    <mergeCell ref="G8:H8"/>
    <mergeCell ref="G13:H13"/>
    <mergeCell ref="A6:H6"/>
    <mergeCell ref="A3:H3"/>
    <mergeCell ref="A12:H12"/>
    <mergeCell ref="A4:H4"/>
    <mergeCell ref="G20:H20"/>
    <mergeCell ref="G21:H21"/>
    <mergeCell ref="G22:H22"/>
    <mergeCell ref="A5:H5"/>
    <mergeCell ref="A7:H7"/>
    <mergeCell ref="G19:H19"/>
    <mergeCell ref="G16:H16"/>
    <mergeCell ref="G18:H18"/>
    <mergeCell ref="G91:H91"/>
    <mergeCell ref="A81:H81"/>
    <mergeCell ref="A96:H96"/>
    <mergeCell ref="A159:H159"/>
    <mergeCell ref="G562:H562"/>
    <mergeCell ref="G566:H566"/>
    <mergeCell ref="A533:H533"/>
    <mergeCell ref="A554:H554"/>
    <mergeCell ref="G67:H67"/>
    <mergeCell ref="A99:H99"/>
    <mergeCell ref="G105:H105"/>
    <mergeCell ref="A108:H108"/>
    <mergeCell ref="A113:H113"/>
    <mergeCell ref="A114:H114"/>
    <mergeCell ref="A71:H71"/>
    <mergeCell ref="A72:H72"/>
    <mergeCell ref="G73:H73"/>
    <mergeCell ref="A83:H83"/>
    <mergeCell ref="G89:H89"/>
    <mergeCell ref="A95:H95"/>
    <mergeCell ref="G76:H76"/>
    <mergeCell ref="A80:H80"/>
    <mergeCell ref="G82:H82"/>
    <mergeCell ref="G87:H87"/>
    <mergeCell ref="G92:H92"/>
    <mergeCell ref="G112:H112"/>
    <mergeCell ref="G104:H104"/>
    <mergeCell ref="A123:H123"/>
    <mergeCell ref="A124:H124"/>
    <mergeCell ref="A131:H131"/>
    <mergeCell ref="A135:H135"/>
    <mergeCell ref="A130:H130"/>
    <mergeCell ref="G126:H126"/>
    <mergeCell ref="G132:H132"/>
    <mergeCell ref="A119:H119"/>
    <mergeCell ref="A118:H118"/>
    <mergeCell ref="A120:H120"/>
    <mergeCell ref="G121:H121"/>
    <mergeCell ref="G597:H597"/>
    <mergeCell ref="G610:H610"/>
    <mergeCell ref="G611:H611"/>
    <mergeCell ref="G621:H621"/>
    <mergeCell ref="G630:H630"/>
    <mergeCell ref="G573:H573"/>
    <mergeCell ref="G579:H579"/>
    <mergeCell ref="G580:H580"/>
    <mergeCell ref="G586:H586"/>
    <mergeCell ref="G587:H587"/>
    <mergeCell ref="G596:H596"/>
    <mergeCell ref="G595:H595"/>
    <mergeCell ref="G607:H607"/>
    <mergeCell ref="G619:H619"/>
    <mergeCell ref="G606:H606"/>
    <mergeCell ref="G583:H583"/>
    <mergeCell ref="G599:H599"/>
    <mergeCell ref="G590:H590"/>
    <mergeCell ref="G598:H598"/>
    <mergeCell ref="G588:H588"/>
    <mergeCell ref="G574:H574"/>
    <mergeCell ref="G592:H592"/>
    <mergeCell ref="G593:H593"/>
    <mergeCell ref="G594:H594"/>
    <mergeCell ref="G634:H634"/>
    <mergeCell ref="G600:H600"/>
    <mergeCell ref="G622:H622"/>
    <mergeCell ref="G628:H628"/>
    <mergeCell ref="G624:H624"/>
    <mergeCell ref="G625:H625"/>
    <mergeCell ref="G645:H645"/>
    <mergeCell ref="G646:H646"/>
    <mergeCell ref="G494:H494"/>
    <mergeCell ref="G497:H497"/>
    <mergeCell ref="A512:H512"/>
    <mergeCell ref="A513:H513"/>
    <mergeCell ref="G601:H601"/>
    <mergeCell ref="G604:H604"/>
    <mergeCell ref="G605:H605"/>
    <mergeCell ref="A511:H511"/>
    <mergeCell ref="A510:H510"/>
    <mergeCell ref="G508:H508"/>
    <mergeCell ref="A570:H570"/>
    <mergeCell ref="G571:H571"/>
    <mergeCell ref="G578:H578"/>
    <mergeCell ref="G585:H585"/>
    <mergeCell ref="G532:H532"/>
    <mergeCell ref="G558:H558"/>
    <mergeCell ref="G15:H15"/>
    <mergeCell ref="G26:H26"/>
    <mergeCell ref="G137:H137"/>
    <mergeCell ref="G110:H110"/>
    <mergeCell ref="G111:H111"/>
    <mergeCell ref="G59:H59"/>
    <mergeCell ref="A451:H451"/>
    <mergeCell ref="A98:H98"/>
    <mergeCell ref="G458:H458"/>
    <mergeCell ref="G270:H270"/>
    <mergeCell ref="G271:H271"/>
    <mergeCell ref="A258:H258"/>
    <mergeCell ref="A259:H259"/>
    <mergeCell ref="A260:H260"/>
    <mergeCell ref="G261:H261"/>
    <mergeCell ref="A280:H280"/>
    <mergeCell ref="A281:H281"/>
    <mergeCell ref="A282:H282"/>
    <mergeCell ref="G283:H283"/>
    <mergeCell ref="A284:H284"/>
    <mergeCell ref="G438:H438"/>
    <mergeCell ref="G363:H363"/>
    <mergeCell ref="A371:H371"/>
    <mergeCell ref="A372:H372"/>
    <mergeCell ref="A69:H69"/>
    <mergeCell ref="A75:H75"/>
    <mergeCell ref="G567:H567"/>
    <mergeCell ref="G568:H568"/>
    <mergeCell ref="G569:H569"/>
    <mergeCell ref="G584:H584"/>
    <mergeCell ref="G591:H591"/>
    <mergeCell ref="A143:H143"/>
    <mergeCell ref="G557:H557"/>
    <mergeCell ref="G176:H176"/>
    <mergeCell ref="A264:H264"/>
    <mergeCell ref="A273:H273"/>
    <mergeCell ref="G196:H196"/>
    <mergeCell ref="G198:H198"/>
    <mergeCell ref="G254:H254"/>
    <mergeCell ref="A224:H224"/>
    <mergeCell ref="G262:H262"/>
    <mergeCell ref="G263:H263"/>
    <mergeCell ref="G265:H265"/>
    <mergeCell ref="G266:H266"/>
    <mergeCell ref="G267:H267"/>
    <mergeCell ref="G268:H268"/>
    <mergeCell ref="G269:H269"/>
    <mergeCell ref="G78:H78"/>
    <mergeCell ref="G341:H341"/>
    <mergeCell ref="A386:H386"/>
    <mergeCell ref="G414:H414"/>
    <mergeCell ref="G488:H488"/>
    <mergeCell ref="G501:H501"/>
    <mergeCell ref="G493:H493"/>
    <mergeCell ref="G495:H495"/>
    <mergeCell ref="G487:H487"/>
    <mergeCell ref="G492:H492"/>
    <mergeCell ref="G483:H483"/>
    <mergeCell ref="G481:H481"/>
    <mergeCell ref="G465:H465"/>
    <mergeCell ref="G469:H469"/>
    <mergeCell ref="G471:H471"/>
    <mergeCell ref="G472:H472"/>
    <mergeCell ref="G480:H480"/>
    <mergeCell ref="G470:H470"/>
    <mergeCell ref="G410:H410"/>
    <mergeCell ref="A411:H411"/>
    <mergeCell ref="G362:H362"/>
    <mergeCell ref="A398:H398"/>
    <mergeCell ref="G356:H356"/>
    <mergeCell ref="A384:H384"/>
    <mergeCell ref="G389:H389"/>
    <mergeCell ref="O380:O381"/>
    <mergeCell ref="P380:P381"/>
    <mergeCell ref="G656:H656"/>
    <mergeCell ref="G657:H657"/>
    <mergeCell ref="A671:H671"/>
    <mergeCell ref="G658:H658"/>
    <mergeCell ref="G659:H659"/>
    <mergeCell ref="G660:H660"/>
    <mergeCell ref="G661:H661"/>
    <mergeCell ref="G662:H662"/>
    <mergeCell ref="G663:H663"/>
    <mergeCell ref="G664:H664"/>
    <mergeCell ref="G665:H665"/>
    <mergeCell ref="G666:H666"/>
    <mergeCell ref="G618:H618"/>
    <mergeCell ref="G602:H602"/>
    <mergeCell ref="G603:H603"/>
    <mergeCell ref="G608:H608"/>
    <mergeCell ref="G609:H609"/>
    <mergeCell ref="G572:H572"/>
    <mergeCell ref="G560:H560"/>
    <mergeCell ref="G564:H564"/>
    <mergeCell ref="G581:H581"/>
    <mergeCell ref="G559:H559"/>
    <mergeCell ref="G582:H582"/>
    <mergeCell ref="G17:H17"/>
    <mergeCell ref="G63:H63"/>
    <mergeCell ref="G35:H35"/>
    <mergeCell ref="G31:H31"/>
    <mergeCell ref="G415:H415"/>
    <mergeCell ref="G457:H457"/>
    <mergeCell ref="G485:H485"/>
    <mergeCell ref="G563:H563"/>
    <mergeCell ref="G553:H553"/>
    <mergeCell ref="G151:H151"/>
    <mergeCell ref="G576:H576"/>
    <mergeCell ref="A535:H535"/>
    <mergeCell ref="G537:H537"/>
    <mergeCell ref="G517:H517"/>
    <mergeCell ref="G539:H539"/>
    <mergeCell ref="G545:H545"/>
    <mergeCell ref="A538:H538"/>
    <mergeCell ref="G561:H561"/>
    <mergeCell ref="G565:H565"/>
    <mergeCell ref="A379:H379"/>
    <mergeCell ref="G394:H394"/>
    <mergeCell ref="G395:H395"/>
    <mergeCell ref="A397:H397"/>
  </mergeCells>
  <phoneticPr fontId="18" type="noConversion"/>
  <pageMargins left="0.78749999999999998" right="0.78749999999999998" top="1.0249999999999999" bottom="1.0249999999999999" header="0.78749999999999998" footer="0.78749999999999998"/>
  <pageSetup paperSize="9" scale="95" firstPageNumber="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 2021-2023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CERVOVÁ Zuzana</dc:creator>
  <cp:lastModifiedBy>LUKÁČOVÁ Martina</cp:lastModifiedBy>
  <cp:lastPrinted>2021-03-04T17:56:40Z</cp:lastPrinted>
  <dcterms:created xsi:type="dcterms:W3CDTF">2014-11-23T19:20:27Z</dcterms:created>
  <dcterms:modified xsi:type="dcterms:W3CDTF">2021-03-19T19:05:34Z</dcterms:modified>
</cp:coreProperties>
</file>